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a\Documents\WORK FROM HOME\WEBSITE WORK\Hawking\"/>
    </mc:Choice>
  </mc:AlternateContent>
  <bookViews>
    <workbookView xWindow="0" yWindow="0" windowWidth="24000" windowHeight="9630" tabRatio="788"/>
  </bookViews>
  <sheets>
    <sheet name="Calendar" sheetId="14" r:id="rId1"/>
  </sheets>
  <definedNames>
    <definedName name="Calendar10Month">Calendar!$C$127</definedName>
    <definedName name="Calendar10MonthOption">MATCH(Calendar10Month,Months,0)</definedName>
    <definedName name="Calendar10Year">Calendar!$B$127</definedName>
    <definedName name="Calendar11Month">Calendar!$C$141</definedName>
    <definedName name="Calendar11MonthOption">MATCH(Calendar11Month,Months,0)</definedName>
    <definedName name="Calendar11Year">Calendar!$B$141</definedName>
    <definedName name="Calendar12Month">Calendar!$C$155</definedName>
    <definedName name="Calendar12MonthOption">MATCH(Calendar12Month,Months,0)</definedName>
    <definedName name="Calendar12Year">Calendar!$B$155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Calendar!$C$71</definedName>
    <definedName name="Calendar6MonthOption">MATCH(Calendar6Month,Months,0)</definedName>
    <definedName name="Calendar6Year">Calendar!$B$71</definedName>
    <definedName name="Calendar7Month">Calendar!$C$85</definedName>
    <definedName name="Calendar7MonthOption">MATCH(Calendar7Month,Months,0)</definedName>
    <definedName name="Calendar7Year">Calendar!$B$85</definedName>
    <definedName name="Calendar8Month">Calendar!$C$99</definedName>
    <definedName name="Calendar8MonthOption">MATCH(Calendar8Month,Months,0)</definedName>
    <definedName name="Calendar8Year">Calendar!$B$99</definedName>
    <definedName name="Calendar9Month">Calendar!$C$113</definedName>
    <definedName name="Calendar9MonthOption">MATCH(Calendar9Month,Months,0)</definedName>
    <definedName name="Calendar9Year">Calendar!$B$113</definedName>
    <definedName name="ColumnTitleRegion1..H12.1">Calendar!$B$2</definedName>
    <definedName name="ColumnTitleRegion10..H54.1">Calendar!$B$44</definedName>
    <definedName name="ColumnTitleRegion11..C56.1">Calendar!$B$44</definedName>
    <definedName name="ColumnTitleRegion12..D56.1">Calendar!$D$55</definedName>
    <definedName name="ColumnTitleRegion13..H68.1">Calendar!$B$58</definedName>
    <definedName name="ColumnTitleRegion14..C70.1">Calendar!$B$58</definedName>
    <definedName name="ColumnTitleRegion15..D70.1">Calendar!$D$69</definedName>
    <definedName name="ColumnTitleRegion16..H82.1">Calendar!$B$72</definedName>
    <definedName name="ColumnTitleRegion17..C84.1">Calendar!$B$72</definedName>
    <definedName name="ColumnTitleRegion18..D84.1">Calendar!$D$83</definedName>
    <definedName name="ColumnTitleRegion19..H96.1">Calendar!$B$86</definedName>
    <definedName name="ColumnTitleRegion2..C14.1">Calendar!$B$2</definedName>
    <definedName name="ColumnTitleRegion20..C98.1">Calendar!$B$86</definedName>
    <definedName name="ColumnTitleRegion21..D98.1">Calendar!$D$97</definedName>
    <definedName name="ColumnTitleRegion22..H110.1">Calendar!$B$100</definedName>
    <definedName name="ColumnTitleRegion23..C112.1">Calendar!$B$100</definedName>
    <definedName name="ColumnTitleRegion24..D112.1">Calendar!$D$111</definedName>
    <definedName name="ColumnTitleRegion25..H124.1">Calendar!$B$114</definedName>
    <definedName name="ColumnTitleRegion26..C126.1">Calendar!$B$114</definedName>
    <definedName name="ColumnTitleRegion27..D126.1">Calendar!$D$125</definedName>
    <definedName name="ColumnTitleRegion28..H138.1">Calendar!$B$128</definedName>
    <definedName name="ColumnTitleRegion29..C140.1">Calendar!$B$128</definedName>
    <definedName name="ColumnTitleRegion3..D14.1">Calendar!$D$13</definedName>
    <definedName name="ColumnTitleRegion30..D140.1">Calendar!$D$139</definedName>
    <definedName name="ColumnTitleRegion31..H152.1">Calendar!$B$142</definedName>
    <definedName name="ColumnTitleRegion32..C154.1">Calendar!$B$142</definedName>
    <definedName name="ColumnTitleRegion33..D154.1">Calendar!$D$153</definedName>
    <definedName name="ColumnTitleRegion34..H166.1">Calendar!$B$156</definedName>
    <definedName name="ColumnTitleRegion35..C168.1">Calendar!$B$156</definedName>
    <definedName name="ColumnTitleRegion36..D168.1">Calendar!$D$167</definedName>
    <definedName name="ColumnTitleRegion4..H26.1">Calendar!$B$16</definedName>
    <definedName name="ColumnTitleRegion5..C28.1">Calendar!$B$16</definedName>
    <definedName name="ColumnTitleRegion6..D28.1">Calendar!$D$27</definedName>
    <definedName name="ColumnTitleRegion7..H40.1">Calendar!$B$30</definedName>
    <definedName name="ColumnTitleRegion8..C42.1">Calendar!$B$30</definedName>
    <definedName name="ColumnTitleRegion9..D42.1">Calendar!$D$41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Calendar!$B$1:$I$168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B21" i="14" s="1" a="1"/>
  <c r="B21" i="14" l="1"/>
  <c r="F21" i="14"/>
  <c r="D21" i="14"/>
  <c r="C21" i="14"/>
  <c r="G21" i="14"/>
  <c r="E21" i="14"/>
  <c r="H21" i="14"/>
  <c r="B27" i="14" a="1"/>
  <c r="B25" i="14" a="1"/>
  <c r="B23" i="14" a="1"/>
  <c r="B19" i="14" a="1"/>
  <c r="F5" i="14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7" i="14" a="1"/>
  <c r="B17" i="14" s="1"/>
  <c r="B16" i="14" s="1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  <c r="C29" i="14"/>
  <c r="B29" i="14"/>
  <c r="B19" i="14" l="1"/>
  <c r="F19" i="14"/>
  <c r="C19" i="14"/>
  <c r="G19" i="14"/>
  <c r="D19" i="14"/>
  <c r="E19" i="14"/>
  <c r="H19" i="14"/>
  <c r="B27" i="14"/>
  <c r="C27" i="14"/>
  <c r="B23" i="14"/>
  <c r="F23" i="14"/>
  <c r="C23" i="14"/>
  <c r="G23" i="14"/>
  <c r="D23" i="14"/>
  <c r="E23" i="14"/>
  <c r="H23" i="14"/>
  <c r="B25" i="14"/>
  <c r="F25" i="14"/>
  <c r="C25" i="14"/>
  <c r="G25" i="14"/>
  <c r="D25" i="14"/>
  <c r="E25" i="14"/>
  <c r="H25" i="14"/>
  <c r="B43" i="14"/>
  <c r="G17" i="14"/>
  <c r="G16" i="14" s="1"/>
  <c r="F17" i="14"/>
  <c r="F16" i="14" s="1"/>
  <c r="D17" i="14"/>
  <c r="D16" i="14" s="1"/>
  <c r="H17" i="14"/>
  <c r="H16" i="14" s="1"/>
  <c r="C17" i="14"/>
  <c r="C16" i="14" s="1"/>
  <c r="E17" i="14"/>
  <c r="E16" i="14" s="1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<sst xmlns="http://schemas.openxmlformats.org/spreadsheetml/2006/main" count="383" uniqueCount="252">
  <si>
    <t>Notes:</t>
  </si>
  <si>
    <t>MONDAY</t>
  </si>
  <si>
    <t>August</t>
  </si>
  <si>
    <t xml:space="preserve">Sing </t>
  </si>
  <si>
    <t>Play a game</t>
  </si>
  <si>
    <t>Dance</t>
  </si>
  <si>
    <t xml:space="preserve">Drawing </t>
  </si>
  <si>
    <t>Play with a friends or family</t>
  </si>
  <si>
    <t xml:space="preserve">Play football </t>
  </si>
  <si>
    <t xml:space="preserve">Do some reading </t>
  </si>
  <si>
    <t>Have a treat</t>
  </si>
  <si>
    <t>Play with a pet or someone</t>
  </si>
  <si>
    <t>Listen to music</t>
  </si>
  <si>
    <t>Watch a film</t>
  </si>
  <si>
    <t>Talk to someone / be kind</t>
  </si>
  <si>
    <t>Go for a walk</t>
  </si>
  <si>
    <t xml:space="preserve">Do some painting </t>
  </si>
  <si>
    <t>Have a snack</t>
  </si>
  <si>
    <t>Do some craft</t>
  </si>
  <si>
    <t>Go for a run</t>
  </si>
  <si>
    <t>Play with toys</t>
  </si>
  <si>
    <t>Have a drink</t>
  </si>
  <si>
    <t>Scream into a pillow</t>
  </si>
  <si>
    <t xml:space="preserve">Have a pillow play </t>
  </si>
  <si>
    <t>Give someone a hug</t>
  </si>
  <si>
    <t>Play with playdough or toys</t>
  </si>
  <si>
    <t>Laugh / tell a joke</t>
  </si>
  <si>
    <t>Spend time with family</t>
  </si>
  <si>
    <t xml:space="preserve">Have a picinic </t>
  </si>
  <si>
    <t>Stomp your feet</t>
  </si>
  <si>
    <t xml:space="preserve">Play a game </t>
  </si>
  <si>
    <t>Watch some TV</t>
  </si>
  <si>
    <t>Have some space</t>
  </si>
  <si>
    <t>Deep breathing</t>
  </si>
  <si>
    <t>Play in your garden</t>
  </si>
  <si>
    <t>Make a cake</t>
  </si>
  <si>
    <t>Dress up</t>
  </si>
  <si>
    <t>Read a book</t>
  </si>
  <si>
    <t>Art day</t>
  </si>
  <si>
    <t>Online exercise</t>
  </si>
  <si>
    <t>Keep a diary of how you are feeling</t>
  </si>
  <si>
    <t>Make a card for someone</t>
  </si>
  <si>
    <t>With with your toys</t>
  </si>
  <si>
    <t>Do some cooking</t>
  </si>
  <si>
    <t>Play with your pets / family</t>
  </si>
  <si>
    <t>Watch TV</t>
  </si>
  <si>
    <t>Cook a cake</t>
  </si>
  <si>
    <t>Go shopping online (adult permission)</t>
  </si>
  <si>
    <t>Cuddle a teddy</t>
  </si>
  <si>
    <t>Do some painting</t>
  </si>
  <si>
    <t>Make slime / playdough</t>
  </si>
  <si>
    <t>Drink some water</t>
  </si>
  <si>
    <t>Have some quiet time</t>
  </si>
  <si>
    <t>Do some colouring</t>
  </si>
  <si>
    <t xml:space="preserve">Deep breathing </t>
  </si>
  <si>
    <t xml:space="preserve">Play outside </t>
  </si>
  <si>
    <t>Cuddle a pet or someone</t>
  </si>
  <si>
    <t>Talk to andult or friend</t>
  </si>
  <si>
    <t>Play football / any sport</t>
  </si>
  <si>
    <t>Go on your trampoline / do star jumps</t>
  </si>
  <si>
    <t>Go on your device</t>
  </si>
  <si>
    <t>Drawing and colouring</t>
  </si>
  <si>
    <t>Take a walk</t>
  </si>
  <si>
    <t>Do something crafty</t>
  </si>
  <si>
    <t>Go to the park / playground</t>
  </si>
  <si>
    <t>Look at some books</t>
  </si>
  <si>
    <t>Make a christmas card</t>
  </si>
  <si>
    <t xml:space="preserve">Speak to grandparents </t>
  </si>
  <si>
    <t>Basketabll / Football</t>
  </si>
  <si>
    <t>Swingball / bat and ball</t>
  </si>
  <si>
    <t>Dance to music</t>
  </si>
  <si>
    <t>Singing</t>
  </si>
  <si>
    <t>Board game</t>
  </si>
  <si>
    <t>Play cards</t>
  </si>
  <si>
    <t>Bake brownies</t>
  </si>
  <si>
    <t>Play it</t>
  </si>
  <si>
    <t>Family football / pillowfight</t>
  </si>
  <si>
    <t>Listen to festive music / wrap presents</t>
  </si>
  <si>
    <t>Go to your room to listen to music</t>
  </si>
  <si>
    <t>Boxing with your family</t>
  </si>
  <si>
    <t>Go for a bike ride</t>
  </si>
  <si>
    <t>Play hide and seek</t>
  </si>
  <si>
    <t>Bake a cake</t>
  </si>
  <si>
    <t xml:space="preserve">Help with cooking </t>
  </si>
  <si>
    <t>Tell jokes</t>
  </si>
  <si>
    <t>Play music</t>
  </si>
  <si>
    <t>Hug a pet or someone close to you</t>
  </si>
  <si>
    <t>Play games</t>
  </si>
  <si>
    <t>Talk to someone</t>
  </si>
  <si>
    <t>Spend some time by yourself</t>
  </si>
  <si>
    <t>Have a nap</t>
  </si>
  <si>
    <t>Put your favourite music on and have  dance</t>
  </si>
  <si>
    <t>Have some ipad or computer time</t>
  </si>
  <si>
    <t>Play with a ball</t>
  </si>
  <si>
    <t>Do some cooking or baking</t>
  </si>
  <si>
    <t>Quiet reading</t>
  </si>
  <si>
    <t>Have a nice snack</t>
  </si>
  <si>
    <t>Use a fiddly</t>
  </si>
  <si>
    <t>Watch television</t>
  </si>
  <si>
    <t>Get some fresh air</t>
  </si>
  <si>
    <t>Hug something or someone</t>
  </si>
  <si>
    <t>Eat a nice snack</t>
  </si>
  <si>
    <t>Get active! Try star jumps, dancing, jogging</t>
  </si>
  <si>
    <t>Drawing</t>
  </si>
  <si>
    <t>Do some writing or doodling</t>
  </si>
  <si>
    <t>Stamp your feet!</t>
  </si>
  <si>
    <t>Have a pillow play</t>
  </si>
  <si>
    <t>Tidy your bedroom</t>
  </si>
  <si>
    <t>Go to the park to play (or your garden)</t>
  </si>
  <si>
    <t>Have hot chocolate in a bubble bath</t>
  </si>
  <si>
    <t>Make cookies</t>
  </si>
  <si>
    <t>Have a board game day</t>
  </si>
  <si>
    <t>Stay in PJs all day with duvet and watch movies</t>
  </si>
  <si>
    <t>Talk to friends or family on Zoom</t>
  </si>
  <si>
    <t>Do jigsaw puzzles</t>
  </si>
  <si>
    <t>Use laptop, ipad or computer to go on Education City</t>
  </si>
  <si>
    <t xml:space="preserve">Make a cake in a mug </t>
  </si>
  <si>
    <t>Make a Valentine's card for someone</t>
  </si>
  <si>
    <t>Make breakfast,lunch and dinner for someone at home</t>
  </si>
  <si>
    <t>Exercise at home</t>
  </si>
  <si>
    <t>Help at home with cooking or cleaning</t>
  </si>
  <si>
    <t>Make your own pizza</t>
  </si>
  <si>
    <t>Make slime or playdough</t>
  </si>
  <si>
    <t>Have a hug with a pet, teddy or someone at home</t>
  </si>
  <si>
    <t>Do some karaoke</t>
  </si>
  <si>
    <t>Practise writing days of the week and months</t>
  </si>
  <si>
    <t>Make salt dough models and paint them when dry</t>
  </si>
  <si>
    <t>Do a workout with Joe Wicks</t>
  </si>
  <si>
    <t>Have a catnap</t>
  </si>
  <si>
    <t>HAVE A TREAT!</t>
  </si>
  <si>
    <t>Call your friends</t>
  </si>
  <si>
    <t>Play football</t>
  </si>
  <si>
    <t>Write a diary</t>
  </si>
  <si>
    <t>Play on x-box or other games console</t>
  </si>
  <si>
    <t>Help with the housework or tidy your room</t>
  </si>
  <si>
    <t>Go shopping</t>
  </si>
  <si>
    <t>Message your friends</t>
  </si>
  <si>
    <t>Do some exercise such as working out, jogging or walking</t>
  </si>
  <si>
    <t>Do some drawing or colouring</t>
  </si>
  <si>
    <t>Have a piece of cake or a biscuit!</t>
  </si>
  <si>
    <t>Write cards to your friends</t>
  </si>
  <si>
    <t>Tell a joke (Try making some up)</t>
  </si>
  <si>
    <t>Have a cup of tea</t>
  </si>
  <si>
    <t>Have some pizza</t>
  </si>
  <si>
    <t>Play with your pet or teddy</t>
  </si>
  <si>
    <t>Think of something that you are grateful for</t>
  </si>
  <si>
    <t>Tear up paper</t>
  </si>
  <si>
    <t xml:space="preserve">Jump on a trampoline </t>
  </si>
  <si>
    <t>Put on your favourite music ans have a dance</t>
  </si>
  <si>
    <t>Play with your toys</t>
  </si>
  <si>
    <t>Talk to someone at home</t>
  </si>
  <si>
    <t>Go to the park (or play in your garden)</t>
  </si>
  <si>
    <t>Have a sing-along to your favourite music</t>
  </si>
  <si>
    <t>Make a hot chocolate</t>
  </si>
  <si>
    <t>Listen to your favourite music</t>
  </si>
  <si>
    <t>Play on the computer</t>
  </si>
  <si>
    <t xml:space="preserve">Read a book </t>
  </si>
  <si>
    <t>Make playdough</t>
  </si>
  <si>
    <t>Play board games</t>
  </si>
  <si>
    <t>Have some pillow play</t>
  </si>
  <si>
    <t>Make a hot drink</t>
  </si>
  <si>
    <t>Talk to your friends</t>
  </si>
  <si>
    <t>Do some art or craft (such as colouring, painting, junk modelling)</t>
  </si>
  <si>
    <t>Do some doodling</t>
  </si>
  <si>
    <t>Talk to a teddy</t>
  </si>
  <si>
    <t>Make a pizza</t>
  </si>
  <si>
    <t>Tell some jokes</t>
  </si>
  <si>
    <t>Put on your favourite music and have a dance</t>
  </si>
  <si>
    <t>Draw a picture</t>
  </si>
  <si>
    <t>Play with a fiddly</t>
  </si>
  <si>
    <t>Listen to a story</t>
  </si>
  <si>
    <t>Make something out of paper</t>
  </si>
  <si>
    <t>Stamp your feet</t>
  </si>
  <si>
    <t>Rip up paper</t>
  </si>
  <si>
    <t>Cuddle something (pillow, teddy, pet, persn)</t>
  </si>
  <si>
    <t>Do a science experiment</t>
  </si>
  <si>
    <t>Have a singalong to your favourite music</t>
  </si>
  <si>
    <t>Have a dance</t>
  </si>
  <si>
    <t>Have a bubble bath</t>
  </si>
  <si>
    <t>Take some deep breaths</t>
  </si>
  <si>
    <t>Play in your garden or go to the park</t>
  </si>
  <si>
    <t>Do some art such as squiggle patterns, painting, junk modelling</t>
  </si>
  <si>
    <t xml:space="preserve">Get active, such as jogging or a workout, </t>
  </si>
  <si>
    <t>Make mud pies!</t>
  </si>
  <si>
    <t>Talk to an adult</t>
  </si>
  <si>
    <t>Do some jigsaw puzzles</t>
  </si>
  <si>
    <t>Do some drawing or doodling</t>
  </si>
  <si>
    <t>Bake some cookies or a cake</t>
  </si>
  <si>
    <t>Talk to a friend</t>
  </si>
  <si>
    <t>Have a PJ day and watch a film</t>
  </si>
  <si>
    <t>Tell a joke (make some up!)</t>
  </si>
  <si>
    <t>Play board games or cards</t>
  </si>
  <si>
    <t>Make a sandwich</t>
  </si>
  <si>
    <t>Make a smoothie</t>
  </si>
  <si>
    <t>Hug a teddy, pet or person</t>
  </si>
  <si>
    <t>Make a card fpr someone</t>
  </si>
  <si>
    <t>Put on your favourite music and dance</t>
  </si>
  <si>
    <t>Make youself a nice snack</t>
  </si>
  <si>
    <t>Play in the garden or go to the park</t>
  </si>
  <si>
    <t xml:space="preserve">Look at a book                                                                             </t>
  </si>
  <si>
    <t>Do some singing</t>
  </si>
  <si>
    <t>Have a piece of cake or a biscuit</t>
  </si>
  <si>
    <t>Sit in the garden</t>
  </si>
  <si>
    <t>Wrap up in a duvet or blanket</t>
  </si>
  <si>
    <t>Go on a bike ride</t>
  </si>
  <si>
    <t>Have a hot chocolate</t>
  </si>
  <si>
    <t>Watch a TV show</t>
  </si>
  <si>
    <t>Play outside</t>
  </si>
  <si>
    <t>Play a game on the computer</t>
  </si>
  <si>
    <t>Play with Lego or cars</t>
  </si>
  <si>
    <t>Stay in bed and read a book</t>
  </si>
  <si>
    <t>Get active! Do some star jumps, jogging or a workout</t>
  </si>
  <si>
    <t>Go outside and play with a ball</t>
  </si>
  <si>
    <t>Have a bounce on a trampoline</t>
  </si>
  <si>
    <t>Make a junk robot</t>
  </si>
  <si>
    <t>Write a card for someone</t>
  </si>
  <si>
    <t>Make a den</t>
  </si>
  <si>
    <t>Have a bath or shower</t>
  </si>
  <si>
    <t>Have a treat!</t>
  </si>
  <si>
    <t>Go and visit a friend</t>
  </si>
  <si>
    <t>Draw or paint a picture</t>
  </si>
  <si>
    <t>Write a letter to a friend or family</t>
  </si>
  <si>
    <t>Have your favourite food night</t>
  </si>
  <si>
    <t>Do some drawing</t>
  </si>
  <si>
    <t>Play some outside games</t>
  </si>
  <si>
    <t>Hug someone</t>
  </si>
  <si>
    <t>Write a letter</t>
  </si>
  <si>
    <t>Do some exerice</t>
  </si>
  <si>
    <t>Quiet time</t>
  </si>
  <si>
    <t xml:space="preserve">Go for a walk </t>
  </si>
  <si>
    <t>Play a board game</t>
  </si>
  <si>
    <t>Take deep breaths</t>
  </si>
  <si>
    <t>Draw</t>
  </si>
  <si>
    <t>Liaten to music</t>
  </si>
  <si>
    <t>Do some stretches</t>
  </si>
  <si>
    <t>Do some writing</t>
  </si>
  <si>
    <t>Time alone</t>
  </si>
  <si>
    <t>Wathc TV</t>
  </si>
  <si>
    <t xml:space="preserve">Do some colouring </t>
  </si>
  <si>
    <t>Fiddle with something</t>
  </si>
  <si>
    <t xml:space="preserve">Do some tiding </t>
  </si>
  <si>
    <t>Ipad time</t>
  </si>
  <si>
    <t>Hug someone or a pet</t>
  </si>
  <si>
    <t>Be active</t>
  </si>
  <si>
    <t>Eat a treat</t>
  </si>
  <si>
    <t>Ipad</t>
  </si>
  <si>
    <t>Dancing</t>
  </si>
  <si>
    <t>Do some art</t>
  </si>
  <si>
    <t>Get some free air</t>
  </si>
  <si>
    <t>Arts and Craft</t>
  </si>
  <si>
    <t>Reading</t>
  </si>
  <si>
    <t>Pillow or tickle fun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</si>
</sst>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2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b/>
      <sz val="28"/>
      <color rgb="FF0070C0"/>
      <name val="Arial"/>
      <family val="2"/>
      <scheme val="major"/>
    </font>
    <font>
      <sz val="36"/>
      <color rgb="FF0070C0"/>
      <name val="Trebuchet MS"/>
      <family val="2"/>
      <scheme val="minor"/>
    </font>
    <font>
      <sz val="11"/>
      <color rgb="FF0070C0"/>
      <name val="Trebuchet MS"/>
      <family val="2"/>
      <scheme val="minor"/>
    </font>
    <font>
      <b/>
      <sz val="11"/>
      <color rgb="FF0070C0"/>
      <name val="Arial"/>
      <family val="2"/>
      <scheme val="major"/>
    </font>
    <font>
      <sz val="16"/>
      <color rgb="FF0070C0"/>
      <name val="Trebuchet MS"/>
      <family val="2"/>
      <scheme val="minor"/>
    </font>
    <font>
      <sz val="11"/>
      <color rgb="FF0070C0"/>
      <name val="Arial"/>
      <family val="2"/>
      <scheme val="major"/>
    </font>
    <font>
      <sz val="10"/>
      <color rgb="FF0070C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16">
    <xf numFmtId="0" fontId="0" fillId="0" borderId="0" applyFill="0" applyBorder="0" applyProtection="0"/>
    <xf numFmtId="0" fontId="12" fillId="2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3" borderId="1" applyNumberFormat="0" applyAlignment="0" applyProtection="0"/>
    <xf numFmtId="0" fontId="4" fillId="4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5" borderId="0" applyNumberFormat="0" applyBorder="0" applyProtection="0">
      <alignment horizontal="center"/>
    </xf>
    <xf numFmtId="0" fontId="9" fillId="6" borderId="3" applyNumberFormat="0" applyProtection="0">
      <alignment horizontal="left" vertical="center" indent="1"/>
    </xf>
    <xf numFmtId="0" fontId="9" fillId="5" borderId="3" applyNumberFormat="0" applyProtection="0">
      <alignment horizontal="left" indent="1"/>
    </xf>
    <xf numFmtId="0" fontId="7" fillId="0" borderId="0" applyNumberFormat="0" applyFill="0" applyBorder="0" applyAlignment="0" applyProtection="0"/>
    <xf numFmtId="0" fontId="10" fillId="7" borderId="10" applyNumberFormat="0" applyFont="0" applyAlignment="0" applyProtection="0"/>
    <xf numFmtId="0" fontId="14" fillId="0" borderId="0" applyNumberFormat="0" applyFill="0" applyBorder="0" applyAlignment="0" applyProtection="0"/>
    <xf numFmtId="0" fontId="13" fillId="0" borderId="11" applyNumberFormat="0" applyFill="0" applyAlignment="0" applyProtection="0"/>
  </cellStyleXfs>
  <cellXfs count="20">
    <xf numFmtId="0" fontId="0" fillId="0" borderId="0" xfId="0"/>
    <xf numFmtId="0" fontId="18" fillId="8" borderId="3" xfId="10" applyFont="1" applyFill="1" applyAlignment="1">
      <alignment horizontal="center" vertical="center"/>
    </xf>
    <xf numFmtId="0" fontId="18" fillId="8" borderId="3" xfId="11" applyFont="1" applyFill="1" applyAlignment="1">
      <alignment horizontal="center" vertical="center"/>
    </xf>
    <xf numFmtId="164" fontId="19" fillId="8" borderId="9" xfId="5" applyFont="1" applyFill="1" applyAlignment="1">
      <alignment horizontal="center" vertical="center" wrapText="1"/>
    </xf>
    <xf numFmtId="164" fontId="19" fillId="8" borderId="4" xfId="5" applyFont="1" applyFill="1" applyBorder="1" applyAlignment="1">
      <alignment horizontal="center" vertical="center" wrapText="1"/>
    </xf>
    <xf numFmtId="0" fontId="20" fillId="8" borderId="6" xfId="6" applyNumberFormat="1" applyFont="1" applyFill="1" applyAlignment="1">
      <alignment horizontal="center" vertical="top" wrapText="1"/>
    </xf>
    <xf numFmtId="0" fontId="20" fillId="8" borderId="5" xfId="6" applyNumberFormat="1" applyFont="1" applyFill="1" applyBorder="1" applyAlignment="1">
      <alignment horizontal="center" vertical="top" wrapText="1"/>
    </xf>
    <xf numFmtId="0" fontId="20" fillId="8" borderId="7" xfId="6" applyNumberFormat="1" applyFont="1" applyFill="1" applyBorder="1" applyAlignment="1">
      <alignment horizontal="center" vertical="top" wrapText="1"/>
    </xf>
    <xf numFmtId="0" fontId="17" fillId="8" borderId="0" xfId="0" applyFont="1" applyFill="1" applyAlignment="1">
      <alignment horizontal="center"/>
    </xf>
    <xf numFmtId="0" fontId="15" fillId="8" borderId="0" xfId="9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20" fillId="8" borderId="12" xfId="6" applyNumberFormat="1" applyFont="1" applyFill="1" applyBorder="1" applyAlignment="1">
      <alignment horizontal="center" vertical="top" wrapText="1"/>
    </xf>
    <xf numFmtId="0" fontId="17" fillId="8" borderId="0" xfId="0" applyFont="1" applyFill="1" applyBorder="1" applyAlignment="1">
      <alignment horizontal="center"/>
    </xf>
    <xf numFmtId="0" fontId="16" fillId="8" borderId="0" xfId="2" applyFont="1" applyFill="1" applyAlignment="1">
      <alignment horizontal="center"/>
    </xf>
    <xf numFmtId="164" fontId="17" fillId="8" borderId="8" xfId="8" applyFont="1" applyFill="1" applyBorder="1" applyAlignment="1">
      <alignment horizontal="center" vertical="center" wrapText="1"/>
    </xf>
    <xf numFmtId="0" fontId="17" fillId="8" borderId="8" xfId="8" applyNumberFormat="1" applyFont="1" applyFill="1" applyAlignment="1">
      <alignment horizontal="center" vertical="center" wrapText="1"/>
    </xf>
    <xf numFmtId="0" fontId="17" fillId="8" borderId="0" xfId="7" applyNumberFormat="1" applyFont="1" applyFill="1" applyAlignment="1">
      <alignment horizontal="center" vertical="top" wrapText="1"/>
    </xf>
    <xf numFmtId="164" fontId="17" fillId="8" borderId="13" xfId="8" applyFont="1" applyFill="1" applyBorder="1" applyAlignment="1">
      <alignment horizontal="center" vertical="center" wrapText="1"/>
    </xf>
    <xf numFmtId="164" fontId="17" fillId="8" borderId="14" xfId="8" applyFont="1" applyFill="1" applyBorder="1" applyAlignment="1">
      <alignment horizontal="center" vertical="center" wrapText="1"/>
    </xf>
    <xf numFmtId="164" fontId="17" fillId="8" borderId="8" xfId="8" applyFont="1" applyFill="1" applyAlignment="1">
      <alignment horizontal="center" vertical="center" wrapTex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/>
    <cellStyle name="Notes Header" xfId="8"/>
    <cellStyle name="Title" xfId="9" builtinId="15" customBuiltin="1"/>
    <cellStyle name="Total" xfId="15" builtinId="2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762000</xdr:colOff>
      <xdr:row>88</xdr:row>
      <xdr:rowOff>45720</xdr:rowOff>
    </xdr:from>
    <xdr:to>
      <xdr:col>7</xdr:col>
      <xdr:colOff>914400</xdr:colOff>
      <xdr:row>88</xdr:row>
      <xdr:rowOff>175260</xdr:rowOff>
    </xdr:to>
    <xdr:sp macro="" textlink="">
      <xdr:nvSpPr>
        <xdr:cNvPr id="2" name="Heart 1">
          <a:extLst>
            <a:ext uri="{FF2B5EF4-FFF2-40B4-BE49-F238E27FC236}">
              <a16:creationId xmlns:a16="http://schemas.microsoft.com/office/drawing/2014/main" id="{65FA83F9-88FF-4CAB-8D81-04655BAEFACE}"/>
            </a:ext>
          </a:extLst>
        </xdr:cNvPr>
        <xdr:cNvSpPr/>
      </xdr:nvSpPr>
      <xdr:spPr>
        <a:xfrm>
          <a:off x="8206740" y="40591740"/>
          <a:ext cx="152400" cy="129540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168"/>
  <sheetViews>
    <sheetView showGridLines="0" tabSelected="1" topLeftCell="A19" zoomScaleNormal="100" workbookViewId="0">
      <selection activeCell="D26" sqref="D26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8"/>
      <c r="B1" s="9">
        <f ca="1">YEAR(TODAY())</f>
        <v>2020</v>
      </c>
      <c r="C1" s="13" t="s">
        <v>2</v>
      </c>
      <c r="D1" s="13"/>
      <c r="E1" s="13"/>
      <c r="F1" s="8"/>
      <c r="G1" s="8"/>
      <c r="H1" s="8"/>
    </row>
    <row r="2" spans="1:8" ht="14.25" customHeight="1" x14ac:dyDescent="0.3">
      <c r="A2" s="10"/>
      <c r="B2" s="1" t="s">
        <v>1</v>
      </c>
      <c r="C2" s="2" t="str">
        <f ca="1">UPPER(TEXT(C3,"dddd"))</f>
        <v>TUESDAY</v>
      </c>
      <c r="D2" s="1" t="str">
        <f t="shared" ref="D2:H2" ca="1" si="0">UPPER(TEXT(D3,"dddd"))</f>
        <v>WEDNESDAY</v>
      </c>
      <c r="E2" s="2" t="str">
        <f t="shared" ca="1" si="0"/>
        <v>THURSDAY</v>
      </c>
      <c r="F2" s="1" t="str">
        <f t="shared" ca="1" si="0"/>
        <v>FRIDAY</v>
      </c>
      <c r="G2" s="2" t="str">
        <f t="shared" ca="1" si="0"/>
        <v>SATURDAY</v>
      </c>
      <c r="H2" s="1" t="str">
        <f t="shared" ca="1" si="0"/>
        <v>SUNDAY</v>
      </c>
    </row>
    <row r="3" spans="1:8" ht="16.5" customHeight="1" x14ac:dyDescent="0.3">
      <c r="A3" s="8"/>
      <c r="B3" s="3">
        <f t="array" aca="1" ref="B3:H3" ca="1">Days+1+DATE(Calendar1Year,Calendar1MonthOption,1)-WEEKDAY(DATE(Calendar1Year,Calendar1MonthOption,1),WeekdayOption)</f>
        <v>44039</v>
      </c>
      <c r="C3" s="3">
        <f ca="1"/>
        <v>44040</v>
      </c>
      <c r="D3" s="3">
        <f ca="1"/>
        <v>44041</v>
      </c>
      <c r="E3" s="3">
        <f ca="1"/>
        <v>44042</v>
      </c>
      <c r="F3" s="3">
        <f ca="1"/>
        <v>44043</v>
      </c>
      <c r="G3" s="3">
        <f ca="1"/>
        <v>44044</v>
      </c>
      <c r="H3" s="4">
        <f ca="1"/>
        <v>44045</v>
      </c>
    </row>
    <row r="4" spans="1:8" ht="56.25" customHeight="1" x14ac:dyDescent="0.3">
      <c r="A4" s="8"/>
      <c r="B4" s="5" t="s">
        <v>15</v>
      </c>
      <c r="C4" s="5" t="s">
        <v>223</v>
      </c>
      <c r="D4" s="5" t="s">
        <v>224</v>
      </c>
      <c r="E4" s="5" t="s">
        <v>225</v>
      </c>
      <c r="F4" s="5" t="s">
        <v>226</v>
      </c>
      <c r="G4" s="5" t="s">
        <v>10</v>
      </c>
      <c r="H4" s="6" t="s">
        <v>43</v>
      </c>
    </row>
    <row r="5" spans="1:8" ht="16.5" customHeight="1" x14ac:dyDescent="0.3">
      <c r="A5" s="8"/>
      <c r="B5" s="3">
        <f t="array" aca="1" ref="B5:H5" ca="1">Days+8+DATE(Calendar1Year,Calendar1MonthOption,1)-WEEKDAY(DATE(Calendar1Year,Calendar1MonthOption,1),WeekdayOption)</f>
        <v>44046</v>
      </c>
      <c r="C5" s="3">
        <f ca="1"/>
        <v>44047</v>
      </c>
      <c r="D5" s="3">
        <f ca="1"/>
        <v>44048</v>
      </c>
      <c r="E5" s="3">
        <f ca="1"/>
        <v>44049</v>
      </c>
      <c r="F5" s="3">
        <f ca="1"/>
        <v>44050</v>
      </c>
      <c r="G5" s="3">
        <f ca="1"/>
        <v>44051</v>
      </c>
      <c r="H5" s="4">
        <f ca="1"/>
        <v>44052</v>
      </c>
    </row>
    <row r="6" spans="1:8" ht="56.25" customHeight="1" x14ac:dyDescent="0.3">
      <c r="A6" s="8"/>
      <c r="B6" s="5" t="s">
        <v>12</v>
      </c>
      <c r="C6" s="5" t="s">
        <v>166</v>
      </c>
      <c r="D6" s="5" t="s">
        <v>227</v>
      </c>
      <c r="E6" s="5" t="s">
        <v>90</v>
      </c>
      <c r="F6" s="5" t="s">
        <v>53</v>
      </c>
      <c r="G6" s="5" t="s">
        <v>228</v>
      </c>
      <c r="H6" s="11" t="s">
        <v>229</v>
      </c>
    </row>
    <row r="7" spans="1:8" ht="16.5" customHeight="1" x14ac:dyDescent="0.3">
      <c r="A7" s="8"/>
      <c r="B7" s="3">
        <f t="array" aca="1" ref="B7:H7" ca="1">Days+15+DATE(Calendar1Year,Calendar1MonthOption,1)-WEEKDAY(DATE(Calendar1Year,Calendar1MonthOption,1),WeekdayOption)</f>
        <v>44053</v>
      </c>
      <c r="C7" s="3">
        <f ca="1"/>
        <v>44054</v>
      </c>
      <c r="D7" s="3">
        <f ca="1"/>
        <v>44055</v>
      </c>
      <c r="E7" s="3">
        <f ca="1"/>
        <v>44056</v>
      </c>
      <c r="F7" s="3">
        <f ca="1"/>
        <v>44057</v>
      </c>
      <c r="G7" s="3">
        <f ca="1"/>
        <v>44058</v>
      </c>
      <c r="H7" s="4">
        <f ca="1"/>
        <v>44059</v>
      </c>
    </row>
    <row r="8" spans="1:8" ht="56.25" customHeight="1" x14ac:dyDescent="0.3">
      <c r="A8" s="8"/>
      <c r="B8" s="5" t="s">
        <v>5</v>
      </c>
      <c r="C8" s="5" t="s">
        <v>230</v>
      </c>
      <c r="D8" s="5" t="s">
        <v>88</v>
      </c>
      <c r="E8" s="5" t="s">
        <v>45</v>
      </c>
      <c r="F8" s="5" t="s">
        <v>170</v>
      </c>
      <c r="G8" s="5" t="s">
        <v>231</v>
      </c>
      <c r="H8" s="6" t="s">
        <v>43</v>
      </c>
    </row>
    <row r="9" spans="1:8" ht="16.5" customHeight="1" x14ac:dyDescent="0.3">
      <c r="A9" s="8"/>
      <c r="B9" s="3">
        <f t="array" aca="1" ref="B9:H9" ca="1">Days+22+DATE(Calendar1Year,Calendar1MonthOption,1)-WEEKDAY(DATE(Calendar1Year,Calendar1MonthOption,1),WeekdayOption)</f>
        <v>44060</v>
      </c>
      <c r="C9" s="3">
        <f ca="1"/>
        <v>44061</v>
      </c>
      <c r="D9" s="3">
        <f ca="1"/>
        <v>44062</v>
      </c>
      <c r="E9" s="3">
        <f ca="1"/>
        <v>44063</v>
      </c>
      <c r="F9" s="3">
        <f ca="1"/>
        <v>44064</v>
      </c>
      <c r="G9" s="3">
        <f ca="1"/>
        <v>44065</v>
      </c>
      <c r="H9" s="4">
        <f ca="1"/>
        <v>44066</v>
      </c>
    </row>
    <row r="10" spans="1:8" ht="56.25" customHeight="1" x14ac:dyDescent="0.3">
      <c r="A10" s="8"/>
      <c r="B10" s="5" t="s">
        <v>232</v>
      </c>
      <c r="C10" s="5" t="s">
        <v>233</v>
      </c>
      <c r="D10" s="5" t="s">
        <v>229</v>
      </c>
      <c r="E10" s="5" t="s">
        <v>234</v>
      </c>
      <c r="F10" s="5" t="s">
        <v>10</v>
      </c>
      <c r="G10" s="5" t="s">
        <v>235</v>
      </c>
      <c r="H10" s="6" t="s">
        <v>225</v>
      </c>
    </row>
    <row r="11" spans="1:8" ht="16.5" customHeight="1" x14ac:dyDescent="0.3">
      <c r="A11" s="8"/>
      <c r="B11" s="3">
        <f t="array" aca="1" ref="B11:H11" ca="1">Days+29+DATE(Calendar1Year,Calendar1MonthOption,1)-WEEKDAY(DATE(Calendar1Year,Calendar1MonthOption,1),WeekdayOption)</f>
        <v>44067</v>
      </c>
      <c r="C11" s="3">
        <f ca="1"/>
        <v>44068</v>
      </c>
      <c r="D11" s="3">
        <f ca="1"/>
        <v>44069</v>
      </c>
      <c r="E11" s="3">
        <f ca="1"/>
        <v>44070</v>
      </c>
      <c r="F11" s="3">
        <f ca="1"/>
        <v>44071</v>
      </c>
      <c r="G11" s="3">
        <f ca="1"/>
        <v>44072</v>
      </c>
      <c r="H11" s="4">
        <f ca="1"/>
        <v>44073</v>
      </c>
    </row>
    <row r="12" spans="1:8" ht="57" customHeight="1" x14ac:dyDescent="0.3">
      <c r="A12" s="8"/>
      <c r="B12" s="5" t="s">
        <v>236</v>
      </c>
      <c r="C12" s="5" t="s">
        <v>88</v>
      </c>
      <c r="D12" s="5" t="s">
        <v>237</v>
      </c>
      <c r="E12" s="5" t="s">
        <v>149</v>
      </c>
      <c r="F12" s="5" t="s">
        <v>238</v>
      </c>
      <c r="G12" s="5" t="s">
        <v>239</v>
      </c>
      <c r="H12" s="6" t="s">
        <v>240</v>
      </c>
    </row>
    <row r="13" spans="1:8" ht="16.5" customHeight="1" x14ac:dyDescent="0.3">
      <c r="A13" s="8"/>
      <c r="B13" s="3">
        <f t="array" aca="1" ref="B13:C13" ca="1">Days+36+DATE(Calendar1Year,Calendar1MonthOption,1)-WEEKDAY(DATE(Calendar1Year,Calendar1MonthOption,1),WeekdayOption)</f>
        <v>44074</v>
      </c>
      <c r="C13" s="3">
        <f ca="1"/>
        <v>44075</v>
      </c>
      <c r="D13" s="15" t="s">
        <v>0</v>
      </c>
      <c r="E13" s="15"/>
      <c r="F13" s="15"/>
      <c r="G13" s="15"/>
      <c r="H13" s="15"/>
    </row>
    <row r="14" spans="1:8" ht="63.75" customHeight="1" x14ac:dyDescent="0.3">
      <c r="A14" s="8"/>
      <c r="B14" s="5" t="s">
        <v>241</v>
      </c>
      <c r="C14" s="5"/>
      <c r="D14" s="16"/>
      <c r="E14" s="16"/>
      <c r="F14" s="16"/>
      <c r="G14" s="16"/>
      <c r="H14" s="16"/>
    </row>
    <row r="15" spans="1:8" ht="54" customHeight="1" x14ac:dyDescent="0.7">
      <c r="A15" s="8"/>
      <c r="B15" s="9">
        <f ca="1">YEAR(DATE(Calendar1Year,Calendar1MonthOption+1,1))</f>
        <v>2020</v>
      </c>
      <c r="C15" s="13" t="str">
        <f ca="1">TEXT(DATE(Calendar1Year,Calendar1MonthOption+1,1),"mmmm")</f>
        <v>September</v>
      </c>
      <c r="D15" s="13"/>
      <c r="E15" s="13"/>
      <c r="F15" s="12"/>
      <c r="G15" s="12"/>
      <c r="H15" s="8"/>
    </row>
    <row r="16" spans="1:8" ht="14.25" customHeight="1" x14ac:dyDescent="0.3">
      <c r="A16" s="10"/>
      <c r="B16" s="1" t="str">
        <f ca="1">UPPER(TEXT(B17,"dddd"))</f>
        <v>MONDAY</v>
      </c>
      <c r="C16" s="2" t="str">
        <f t="shared" ref="C16:H16" ca="1" si="1">UPPER(TEXT(C17,"dddd"))</f>
        <v>TUESDAY</v>
      </c>
      <c r="D16" s="1" t="str">
        <f t="shared" ca="1" si="1"/>
        <v>WEDNESDAY</v>
      </c>
      <c r="E16" s="2" t="str">
        <f t="shared" ca="1" si="1"/>
        <v>THURSDAY</v>
      </c>
      <c r="F16" s="1" t="str">
        <f t="shared" ca="1" si="1"/>
        <v>FRIDAY</v>
      </c>
      <c r="G16" s="2" t="str">
        <f t="shared" ca="1" si="1"/>
        <v>SATURDAY</v>
      </c>
      <c r="H16" s="1" t="str">
        <f t="shared" ca="1" si="1"/>
        <v>SUNDAY</v>
      </c>
    </row>
    <row r="17" spans="1:8" ht="16.5" customHeight="1" x14ac:dyDescent="0.3">
      <c r="A17" s="8"/>
      <c r="B17" s="3">
        <f t="array" aca="1" ref="B17:H17" ca="1">Days+1+DATE(Calendar2Year,Calendar2MonthOption,1)-WEEKDAY(DATE(Calendar2Year,Calendar2MonthOption,1),WeekdayOption)</f>
        <v>44074</v>
      </c>
      <c r="C17" s="3">
        <f ca="1"/>
        <v>44075</v>
      </c>
      <c r="D17" s="3">
        <f ca="1"/>
        <v>44076</v>
      </c>
      <c r="E17" s="3">
        <f ca="1"/>
        <v>44077</v>
      </c>
      <c r="F17" s="3">
        <f ca="1"/>
        <v>44078</v>
      </c>
      <c r="G17" s="3">
        <f ca="1"/>
        <v>44079</v>
      </c>
      <c r="H17" s="4">
        <f ca="1"/>
        <v>44080</v>
      </c>
    </row>
    <row r="18" spans="1:8" ht="56.25" customHeight="1" x14ac:dyDescent="0.3">
      <c r="A18" s="8"/>
      <c r="B18" s="5"/>
      <c r="C18" s="5" t="s">
        <v>84</v>
      </c>
      <c r="D18" s="5" t="s">
        <v>229</v>
      </c>
      <c r="E18" s="5" t="s">
        <v>85</v>
      </c>
      <c r="F18" s="5" t="s">
        <v>242</v>
      </c>
      <c r="G18" s="5" t="s">
        <v>87</v>
      </c>
      <c r="H18" s="6" t="s">
        <v>239</v>
      </c>
    </row>
    <row r="19" spans="1:8" ht="16.5" customHeight="1" x14ac:dyDescent="0.3">
      <c r="A19" s="8"/>
      <c r="B19" s="3">
        <f t="array" aca="1" ref="B19:H19" ca="1">Days+8+DATE(Calendar2Year,Calendar2MonthOption,1)-WEEKDAY(DATE(Calendar2Year,Calendar2MonthOption,1),WeekdayOption)</f>
        <v>44081</v>
      </c>
      <c r="C19" s="3">
        <f ca="1"/>
        <v>44082</v>
      </c>
      <c r="D19" s="3">
        <f ca="1"/>
        <v>44083</v>
      </c>
      <c r="E19" s="3">
        <f ca="1"/>
        <v>44084</v>
      </c>
      <c r="F19" s="3">
        <f ca="1"/>
        <v>44085</v>
      </c>
      <c r="G19" s="3">
        <f ca="1"/>
        <v>44086</v>
      </c>
      <c r="H19" s="4">
        <f ca="1"/>
        <v>44087</v>
      </c>
    </row>
    <row r="20" spans="1:8" ht="56.25" customHeight="1" x14ac:dyDescent="0.3">
      <c r="A20" s="8"/>
      <c r="B20" s="5" t="s">
        <v>243</v>
      </c>
      <c r="C20" s="5" t="s">
        <v>53</v>
      </c>
      <c r="D20" s="5" t="s">
        <v>244</v>
      </c>
      <c r="E20" s="5" t="s">
        <v>234</v>
      </c>
      <c r="F20" s="5" t="s">
        <v>235</v>
      </c>
      <c r="G20" s="5" t="s">
        <v>12</v>
      </c>
      <c r="H20" s="6" t="s">
        <v>33</v>
      </c>
    </row>
    <row r="21" spans="1:8" ht="16.5" customHeight="1" x14ac:dyDescent="0.3">
      <c r="A21" s="8"/>
      <c r="B21" s="3">
        <f t="array" aca="1" ref="B21:H21" ca="1">Days+15+DATE(Calendar2Year,Calendar2MonthOption,1)-WEEKDAY(DATE(Calendar2Year,Calendar2MonthOption,1),WeekdayOption)</f>
        <v>44088</v>
      </c>
      <c r="C21" s="3">
        <f ca="1"/>
        <v>44089</v>
      </c>
      <c r="D21" s="3">
        <f ca="1"/>
        <v>44090</v>
      </c>
      <c r="E21" s="3">
        <f ca="1"/>
        <v>44091</v>
      </c>
      <c r="F21" s="3">
        <f ca="1"/>
        <v>44092</v>
      </c>
      <c r="G21" s="3">
        <f ca="1"/>
        <v>44093</v>
      </c>
      <c r="H21" s="4">
        <f ca="1"/>
        <v>44094</v>
      </c>
    </row>
    <row r="22" spans="1:8" ht="56.25" customHeight="1" x14ac:dyDescent="0.3">
      <c r="A22" s="8"/>
      <c r="B22" s="5" t="s">
        <v>21</v>
      </c>
      <c r="C22" s="5" t="s">
        <v>228</v>
      </c>
      <c r="D22" s="5" t="s">
        <v>245</v>
      </c>
      <c r="E22" s="5" t="s">
        <v>45</v>
      </c>
      <c r="F22" s="5" t="s">
        <v>246</v>
      </c>
      <c r="G22" s="5" t="s">
        <v>71</v>
      </c>
      <c r="H22" s="6" t="s">
        <v>236</v>
      </c>
    </row>
    <row r="23" spans="1:8" ht="16.5" customHeight="1" x14ac:dyDescent="0.3">
      <c r="A23" s="8"/>
      <c r="B23" s="3">
        <f t="array" aca="1" ref="B23:H23" ca="1">Days+22+DATE(Calendar2Year,Calendar2MonthOption,1)-WEEKDAY(DATE(Calendar2Year,Calendar2MonthOption,1),WeekdayOption)</f>
        <v>44095</v>
      </c>
      <c r="C23" s="3">
        <f ca="1"/>
        <v>44096</v>
      </c>
      <c r="D23" s="3">
        <f ca="1"/>
        <v>44097</v>
      </c>
      <c r="E23" s="3">
        <f ca="1"/>
        <v>44098</v>
      </c>
      <c r="F23" s="3">
        <f ca="1"/>
        <v>44099</v>
      </c>
      <c r="G23" s="3">
        <f ca="1"/>
        <v>44100</v>
      </c>
      <c r="H23" s="4">
        <f ca="1"/>
        <v>44101</v>
      </c>
    </row>
    <row r="24" spans="1:8" ht="56.25" customHeight="1" x14ac:dyDescent="0.3">
      <c r="A24" s="8"/>
      <c r="B24" s="5" t="s">
        <v>88</v>
      </c>
      <c r="C24" s="5" t="s">
        <v>247</v>
      </c>
      <c r="D24" s="5" t="s">
        <v>248</v>
      </c>
      <c r="E24" s="5" t="s">
        <v>101</v>
      </c>
      <c r="F24" s="5" t="s">
        <v>20</v>
      </c>
      <c r="G24" s="5" t="s">
        <v>226</v>
      </c>
      <c r="H24" s="6" t="s">
        <v>45</v>
      </c>
    </row>
    <row r="25" spans="1:8" ht="16.5" customHeight="1" x14ac:dyDescent="0.3">
      <c r="A25" s="8"/>
      <c r="B25" s="3">
        <f t="array" aca="1" ref="B25:H25" ca="1">Days+29+DATE(Calendar2Year,Calendar2MonthOption,1)-WEEKDAY(DATE(Calendar2Year,Calendar2MonthOption,1),WeekdayOption)</f>
        <v>44102</v>
      </c>
      <c r="C25" s="3">
        <f ca="1"/>
        <v>44103</v>
      </c>
      <c r="D25" s="3">
        <f ca="1"/>
        <v>44104</v>
      </c>
      <c r="E25" s="3">
        <f ca="1"/>
        <v>44105</v>
      </c>
      <c r="F25" s="3">
        <f ca="1"/>
        <v>44106</v>
      </c>
      <c r="G25" s="3">
        <f ca="1"/>
        <v>44107</v>
      </c>
      <c r="H25" s="4">
        <f ca="1"/>
        <v>44108</v>
      </c>
    </row>
    <row r="26" spans="1:8" ht="57" customHeight="1" x14ac:dyDescent="0.3">
      <c r="A26" s="8"/>
      <c r="B26" s="5" t="s">
        <v>249</v>
      </c>
      <c r="C26" s="5" t="s">
        <v>250</v>
      </c>
      <c r="D26" s="5" t="s">
        <v>251</v>
      </c>
      <c r="E26" s="5"/>
      <c r="F26" s="5"/>
      <c r="G26" s="5"/>
      <c r="H26" s="7"/>
    </row>
    <row r="27" spans="1:8" ht="16.5" customHeight="1" x14ac:dyDescent="0.3">
      <c r="A27" s="8"/>
      <c r="B27" s="3">
        <f t="array" aca="1" ref="B27:C27" ca="1">Days+36+DATE(Calendar2Year,Calendar2MonthOption,1)-WEEKDAY(DATE(Calendar2Year,Calendar2MonthOption,1),WeekdayOption)</f>
        <v>44109</v>
      </c>
      <c r="C27" s="3">
        <f ca="1"/>
        <v>44110</v>
      </c>
      <c r="D27" s="17" t="s">
        <v>0</v>
      </c>
      <c r="E27" s="18"/>
      <c r="F27" s="18"/>
      <c r="G27" s="18"/>
      <c r="H27" s="18"/>
    </row>
    <row r="28" spans="1:8" ht="63.75" customHeight="1" x14ac:dyDescent="0.3">
      <c r="A28" s="8"/>
      <c r="B28" s="5"/>
      <c r="C28" s="5"/>
      <c r="D28" s="16"/>
      <c r="E28" s="16"/>
      <c r="F28" s="16"/>
      <c r="G28" s="16"/>
      <c r="H28" s="16"/>
    </row>
    <row r="29" spans="1:8" ht="54" customHeight="1" x14ac:dyDescent="0.7">
      <c r="A29" s="8"/>
      <c r="B29" s="9">
        <f ca="1">YEAR(DATE(Calendar2Year,Calendar2MonthOption+1,1))</f>
        <v>2020</v>
      </c>
      <c r="C29" s="13" t="str">
        <f ca="1">TEXT(DATE(Calendar2Year,Calendar2MonthOption+1,1),"mmmm")</f>
        <v>October</v>
      </c>
      <c r="D29" s="13"/>
      <c r="E29" s="13"/>
      <c r="F29" s="12"/>
      <c r="G29" s="12"/>
      <c r="H29" s="8"/>
    </row>
    <row r="30" spans="1:8" ht="14.25" customHeight="1" x14ac:dyDescent="0.3">
      <c r="A30" s="10"/>
      <c r="B30" s="1" t="str">
        <f ca="1">UPPER(TEXT(B31,"dddd"))</f>
        <v>MONDAY</v>
      </c>
      <c r="C30" s="2" t="str">
        <f t="shared" ref="C30" ca="1" si="2">UPPER(TEXT(C31,"dddd"))</f>
        <v>TUESDAY</v>
      </c>
      <c r="D30" s="1" t="str">
        <f t="shared" ref="D30" ca="1" si="3">UPPER(TEXT(D31,"dddd"))</f>
        <v>WEDNESDAY</v>
      </c>
      <c r="E30" s="2" t="str">
        <f t="shared" ref="E30" ca="1" si="4">UPPER(TEXT(E31,"dddd"))</f>
        <v>THURSDAY</v>
      </c>
      <c r="F30" s="1" t="str">
        <f t="shared" ref="F30" ca="1" si="5">UPPER(TEXT(F31,"dddd"))</f>
        <v>FRIDAY</v>
      </c>
      <c r="G30" s="2" t="str">
        <f t="shared" ref="G30" ca="1" si="6">UPPER(TEXT(G31,"dddd"))</f>
        <v>SATURDAY</v>
      </c>
      <c r="H30" s="1" t="str">
        <f t="shared" ref="H30" ca="1" si="7">UPPER(TEXT(H31,"dddd"))</f>
        <v>SUNDAY</v>
      </c>
    </row>
    <row r="31" spans="1:8" ht="16.5" customHeight="1" x14ac:dyDescent="0.3">
      <c r="A31" s="8"/>
      <c r="B31" s="3">
        <f t="array" aca="1" ref="B31:H31" ca="1">Days+1+DATE(Calendar3Year,Calendar3MonthOption,1)-WEEKDAY(DATE(Calendar3Year,Calendar3MonthOption,1),WeekdayOption)</f>
        <v>44102</v>
      </c>
      <c r="C31" s="3">
        <f ca="1"/>
        <v>44103</v>
      </c>
      <c r="D31" s="3">
        <f ca="1"/>
        <v>44104</v>
      </c>
      <c r="E31" s="3">
        <f ca="1"/>
        <v>44105</v>
      </c>
      <c r="F31" s="3">
        <f ca="1"/>
        <v>44106</v>
      </c>
      <c r="G31" s="3">
        <f ca="1"/>
        <v>44107</v>
      </c>
      <c r="H31" s="4">
        <f ca="1"/>
        <v>44108</v>
      </c>
    </row>
    <row r="32" spans="1:8" ht="56.25" customHeight="1" x14ac:dyDescent="0.3">
      <c r="A32" s="8"/>
      <c r="B32" s="5"/>
      <c r="C32" s="5"/>
      <c r="D32" s="5"/>
      <c r="E32" s="5" t="s">
        <v>3</v>
      </c>
      <c r="F32" s="5" t="s">
        <v>4</v>
      </c>
      <c r="G32" s="5" t="s">
        <v>5</v>
      </c>
      <c r="H32" s="6" t="s">
        <v>6</v>
      </c>
    </row>
    <row r="33" spans="1:8" ht="16.5" customHeight="1" x14ac:dyDescent="0.3">
      <c r="A33" s="8"/>
      <c r="B33" s="3">
        <f t="array" aca="1" ref="B33:H33" ca="1">Days+8+DATE(Calendar3Year,Calendar3MonthOption,1)-WEEKDAY(DATE(Calendar3Year,Calendar3MonthOption,1),WeekdayOption)</f>
        <v>44109</v>
      </c>
      <c r="C33" s="3">
        <f ca="1"/>
        <v>44110</v>
      </c>
      <c r="D33" s="3">
        <f ca="1"/>
        <v>44111</v>
      </c>
      <c r="E33" s="3">
        <f ca="1"/>
        <v>44112</v>
      </c>
      <c r="F33" s="3">
        <f ca="1"/>
        <v>44113</v>
      </c>
      <c r="G33" s="3">
        <f ca="1"/>
        <v>44114</v>
      </c>
      <c r="H33" s="4">
        <f ca="1"/>
        <v>44115</v>
      </c>
    </row>
    <row r="34" spans="1:8" ht="56.25" customHeight="1" x14ac:dyDescent="0.3">
      <c r="A34" s="8"/>
      <c r="B34" s="5" t="s">
        <v>7</v>
      </c>
      <c r="C34" s="5" t="s">
        <v>8</v>
      </c>
      <c r="D34" s="5" t="s">
        <v>9</v>
      </c>
      <c r="E34" s="5" t="s">
        <v>10</v>
      </c>
      <c r="F34" s="5" t="s">
        <v>11</v>
      </c>
      <c r="G34" s="5" t="s">
        <v>12</v>
      </c>
      <c r="H34" s="6" t="s">
        <v>13</v>
      </c>
    </row>
    <row r="35" spans="1:8" ht="16.5" customHeight="1" x14ac:dyDescent="0.3">
      <c r="A35" s="8"/>
      <c r="B35" s="3">
        <f t="array" aca="1" ref="B35:H35" ca="1">Days+15+DATE(Calendar3Year,Calendar3MonthOption,1)-WEEKDAY(DATE(Calendar3Year,Calendar3MonthOption,1),WeekdayOption)</f>
        <v>44116</v>
      </c>
      <c r="C35" s="3">
        <f ca="1"/>
        <v>44117</v>
      </c>
      <c r="D35" s="3">
        <f ca="1"/>
        <v>44118</v>
      </c>
      <c r="E35" s="3">
        <f ca="1"/>
        <v>44119</v>
      </c>
      <c r="F35" s="3">
        <f ca="1"/>
        <v>44120</v>
      </c>
      <c r="G35" s="3">
        <f ca="1"/>
        <v>44121</v>
      </c>
      <c r="H35" s="4">
        <f ca="1"/>
        <v>44122</v>
      </c>
    </row>
    <row r="36" spans="1:8" ht="56.25" customHeight="1" x14ac:dyDescent="0.3">
      <c r="A36" s="8"/>
      <c r="B36" s="5" t="s">
        <v>14</v>
      </c>
      <c r="C36" s="5" t="s">
        <v>15</v>
      </c>
      <c r="D36" s="5" t="s">
        <v>16</v>
      </c>
      <c r="E36" s="5" t="s">
        <v>17</v>
      </c>
      <c r="F36" s="5" t="s">
        <v>18</v>
      </c>
      <c r="G36" s="5" t="s">
        <v>19</v>
      </c>
      <c r="H36" s="6" t="s">
        <v>20</v>
      </c>
    </row>
    <row r="37" spans="1:8" ht="16.5" customHeight="1" x14ac:dyDescent="0.3">
      <c r="A37" s="8"/>
      <c r="B37" s="3">
        <f t="array" aca="1" ref="B37:H37" ca="1">Days+22+DATE(Calendar3Year,Calendar3MonthOption,1)-WEEKDAY(DATE(Calendar3Year,Calendar3MonthOption,1),WeekdayOption)</f>
        <v>44123</v>
      </c>
      <c r="C37" s="3">
        <f ca="1"/>
        <v>44124</v>
      </c>
      <c r="D37" s="3">
        <f ca="1"/>
        <v>44125</v>
      </c>
      <c r="E37" s="3">
        <f ca="1"/>
        <v>44126</v>
      </c>
      <c r="F37" s="3">
        <f ca="1"/>
        <v>44127</v>
      </c>
      <c r="G37" s="3">
        <f ca="1"/>
        <v>44128</v>
      </c>
      <c r="H37" s="4">
        <f ca="1"/>
        <v>44129</v>
      </c>
    </row>
    <row r="38" spans="1:8" ht="56.25" customHeight="1" x14ac:dyDescent="0.3">
      <c r="A38" s="8"/>
      <c r="B38" s="5" t="s">
        <v>21</v>
      </c>
      <c r="C38" s="5" t="s">
        <v>22</v>
      </c>
      <c r="D38" s="5" t="s">
        <v>23</v>
      </c>
      <c r="E38" s="5" t="s">
        <v>24</v>
      </c>
      <c r="F38" s="5" t="s">
        <v>25</v>
      </c>
      <c r="G38" s="5" t="s">
        <v>26</v>
      </c>
      <c r="H38" s="6" t="s">
        <v>27</v>
      </c>
    </row>
    <row r="39" spans="1:8" ht="16.5" customHeight="1" x14ac:dyDescent="0.3">
      <c r="A39" s="8"/>
      <c r="B39" s="3">
        <f t="array" aca="1" ref="B39:H39" ca="1">Days+29+DATE(Calendar3Year,Calendar3MonthOption,1)-WEEKDAY(DATE(Calendar3Year,Calendar3MonthOption,1),WeekdayOption)</f>
        <v>44130</v>
      </c>
      <c r="C39" s="3">
        <f ca="1"/>
        <v>44131</v>
      </c>
      <c r="D39" s="3">
        <f ca="1"/>
        <v>44132</v>
      </c>
      <c r="E39" s="3">
        <f ca="1"/>
        <v>44133</v>
      </c>
      <c r="F39" s="3">
        <f ca="1"/>
        <v>44134</v>
      </c>
      <c r="G39" s="3">
        <f ca="1"/>
        <v>44135</v>
      </c>
      <c r="H39" s="4">
        <f ca="1"/>
        <v>44136</v>
      </c>
    </row>
    <row r="40" spans="1:8" ht="57" customHeight="1" x14ac:dyDescent="0.3">
      <c r="A40" s="8"/>
      <c r="B40" s="5" t="s">
        <v>28</v>
      </c>
      <c r="C40" s="5" t="s">
        <v>29</v>
      </c>
      <c r="D40" s="5" t="s">
        <v>30</v>
      </c>
      <c r="E40" s="5" t="s">
        <v>31</v>
      </c>
      <c r="F40" s="5" t="s">
        <v>32</v>
      </c>
      <c r="G40" s="5" t="s">
        <v>33</v>
      </c>
      <c r="H40" s="7"/>
    </row>
    <row r="41" spans="1:8" ht="16.5" customHeight="1" x14ac:dyDescent="0.3">
      <c r="A41" s="8"/>
      <c r="B41" s="3">
        <f t="array" aca="1" ref="B41:C41" ca="1">Days+36+DATE(Calendar3Year,Calendar3MonthOption,1)-WEEKDAY(DATE(Calendar3Year,Calendar3MonthOption,1),WeekdayOption)</f>
        <v>44137</v>
      </c>
      <c r="C41" s="3">
        <f ca="1"/>
        <v>44138</v>
      </c>
      <c r="D41" s="19" t="s">
        <v>0</v>
      </c>
      <c r="E41" s="19"/>
      <c r="F41" s="19"/>
      <c r="G41" s="19"/>
      <c r="H41" s="19"/>
    </row>
    <row r="42" spans="1:8" ht="63.75" customHeight="1" x14ac:dyDescent="0.3">
      <c r="A42" s="8"/>
      <c r="B42" s="5"/>
      <c r="C42" s="5"/>
      <c r="D42" s="16"/>
      <c r="E42" s="16"/>
      <c r="F42" s="16"/>
      <c r="G42" s="16"/>
      <c r="H42" s="16"/>
    </row>
    <row r="43" spans="1:8" ht="54" customHeight="1" x14ac:dyDescent="0.7">
      <c r="A43" s="8"/>
      <c r="B43" s="9">
        <f ca="1">YEAR(DATE(Calendar3Year,Calendar3MonthOption+1,1))</f>
        <v>2020</v>
      </c>
      <c r="C43" s="13" t="str">
        <f ca="1">TEXT(DATE(Calendar3Year,Calendar3MonthOption+1,1),"mmmm")</f>
        <v>November</v>
      </c>
      <c r="D43" s="13"/>
      <c r="E43" s="13"/>
      <c r="F43" s="12"/>
      <c r="G43" s="12"/>
      <c r="H43" s="8"/>
    </row>
    <row r="44" spans="1:8" ht="14.25" customHeight="1" x14ac:dyDescent="0.3">
      <c r="A44" s="10"/>
      <c r="B44" s="1" t="str">
        <f ca="1">UPPER(TEXT(B45,"dddd"))</f>
        <v>MONDAY</v>
      </c>
      <c r="C44" s="2" t="str">
        <f t="shared" ref="C44" ca="1" si="8">UPPER(TEXT(C45,"dddd"))</f>
        <v>TUESDAY</v>
      </c>
      <c r="D44" s="1" t="str">
        <f t="shared" ref="D44" ca="1" si="9">UPPER(TEXT(D45,"dddd"))</f>
        <v>WEDNESDAY</v>
      </c>
      <c r="E44" s="2" t="str">
        <f t="shared" ref="E44" ca="1" si="10">UPPER(TEXT(E45,"dddd"))</f>
        <v>THURSDAY</v>
      </c>
      <c r="F44" s="1" t="str">
        <f t="shared" ref="F44" ca="1" si="11">UPPER(TEXT(F45,"dddd"))</f>
        <v>FRIDAY</v>
      </c>
      <c r="G44" s="2" t="str">
        <f t="shared" ref="G44" ca="1" si="12">UPPER(TEXT(G45,"dddd"))</f>
        <v>SATURDAY</v>
      </c>
      <c r="H44" s="1" t="str">
        <f t="shared" ref="H44" ca="1" si="13">UPPER(TEXT(H45,"dddd"))</f>
        <v>SUNDAY</v>
      </c>
    </row>
    <row r="45" spans="1:8" ht="16.5" customHeight="1" x14ac:dyDescent="0.3">
      <c r="A45" s="8"/>
      <c r="B45" s="3">
        <f t="array" aca="1" ref="B45:H45" ca="1">Days+1+DATE(Calendar4Year,Calendar4MonthOption,1)-WEEKDAY(DATE(Calendar4Year,Calendar4MonthOption,1),WeekdayOption)</f>
        <v>44130</v>
      </c>
      <c r="C45" s="3">
        <f ca="1"/>
        <v>44131</v>
      </c>
      <c r="D45" s="3">
        <f ca="1"/>
        <v>44132</v>
      </c>
      <c r="E45" s="3">
        <f ca="1"/>
        <v>44133</v>
      </c>
      <c r="F45" s="3">
        <f ca="1"/>
        <v>44134</v>
      </c>
      <c r="G45" s="3">
        <f ca="1"/>
        <v>44135</v>
      </c>
      <c r="H45" s="4">
        <f ca="1"/>
        <v>44136</v>
      </c>
    </row>
    <row r="46" spans="1:8" ht="56.25" customHeight="1" x14ac:dyDescent="0.3">
      <c r="A46" s="8"/>
      <c r="B46" s="5"/>
      <c r="C46" s="5"/>
      <c r="D46" s="5"/>
      <c r="E46" s="5"/>
      <c r="F46" s="5"/>
      <c r="G46" s="5"/>
      <c r="H46" s="6" t="s">
        <v>34</v>
      </c>
    </row>
    <row r="47" spans="1:8" ht="16.5" customHeight="1" x14ac:dyDescent="0.3">
      <c r="A47" s="8"/>
      <c r="B47" s="3">
        <f t="array" aca="1" ref="B47:H47" ca="1">Days+8+DATE(Calendar4Year,Calendar4MonthOption,1)-WEEKDAY(DATE(Calendar4Year,Calendar4MonthOption,1),WeekdayOption)</f>
        <v>44137</v>
      </c>
      <c r="C47" s="3">
        <f ca="1"/>
        <v>44138</v>
      </c>
      <c r="D47" s="3">
        <f ca="1"/>
        <v>44139</v>
      </c>
      <c r="E47" s="3">
        <f ca="1"/>
        <v>44140</v>
      </c>
      <c r="F47" s="3">
        <f ca="1"/>
        <v>44141</v>
      </c>
      <c r="G47" s="3">
        <f ca="1"/>
        <v>44142</v>
      </c>
      <c r="H47" s="4">
        <f ca="1"/>
        <v>44143</v>
      </c>
    </row>
    <row r="48" spans="1:8" ht="56.25" customHeight="1" x14ac:dyDescent="0.3">
      <c r="A48" s="8"/>
      <c r="B48" s="5" t="s">
        <v>35</v>
      </c>
      <c r="C48" s="5" t="s">
        <v>6</v>
      </c>
      <c r="D48" s="5" t="s">
        <v>36</v>
      </c>
      <c r="E48" s="5" t="s">
        <v>37</v>
      </c>
      <c r="F48" s="5" t="s">
        <v>38</v>
      </c>
      <c r="G48" s="5" t="s">
        <v>39</v>
      </c>
      <c r="H48" s="6" t="s">
        <v>40</v>
      </c>
    </row>
    <row r="49" spans="1:8" ht="16.5" customHeight="1" x14ac:dyDescent="0.3">
      <c r="A49" s="8"/>
      <c r="B49" s="3">
        <f t="array" aca="1" ref="B49:H49" ca="1">Days+15+DATE(Calendar4Year,Calendar4MonthOption,1)-WEEKDAY(DATE(Calendar4Year,Calendar4MonthOption,1),WeekdayOption)</f>
        <v>44144</v>
      </c>
      <c r="C49" s="3">
        <f ca="1"/>
        <v>44145</v>
      </c>
      <c r="D49" s="3">
        <f ca="1"/>
        <v>44146</v>
      </c>
      <c r="E49" s="3">
        <f ca="1"/>
        <v>44147</v>
      </c>
      <c r="F49" s="3">
        <f ca="1"/>
        <v>44148</v>
      </c>
      <c r="G49" s="3">
        <f ca="1"/>
        <v>44149</v>
      </c>
      <c r="H49" s="4">
        <f ca="1"/>
        <v>44150</v>
      </c>
    </row>
    <row r="50" spans="1:8" ht="56.25" customHeight="1" x14ac:dyDescent="0.3">
      <c r="A50" s="8"/>
      <c r="B50" s="5" t="s">
        <v>41</v>
      </c>
      <c r="C50" s="5" t="s">
        <v>42</v>
      </c>
      <c r="D50" s="5" t="s">
        <v>43</v>
      </c>
      <c r="E50" s="5" t="s">
        <v>44</v>
      </c>
      <c r="F50" s="5" t="s">
        <v>45</v>
      </c>
      <c r="G50" s="5" t="s">
        <v>47</v>
      </c>
      <c r="H50" s="6" t="s">
        <v>46</v>
      </c>
    </row>
    <row r="51" spans="1:8" ht="16.5" customHeight="1" x14ac:dyDescent="0.3">
      <c r="A51" s="8"/>
      <c r="B51" s="3">
        <f t="array" aca="1" ref="B51:H51" ca="1">Days+22+DATE(Calendar4Year,Calendar4MonthOption,1)-WEEKDAY(DATE(Calendar4Year,Calendar4MonthOption,1),WeekdayOption)</f>
        <v>44151</v>
      </c>
      <c r="C51" s="3">
        <f ca="1"/>
        <v>44152</v>
      </c>
      <c r="D51" s="3">
        <f ca="1"/>
        <v>44153</v>
      </c>
      <c r="E51" s="3">
        <f ca="1"/>
        <v>44154</v>
      </c>
      <c r="F51" s="3">
        <f ca="1"/>
        <v>44155</v>
      </c>
      <c r="G51" s="3">
        <f ca="1"/>
        <v>44156</v>
      </c>
      <c r="H51" s="4">
        <f ca="1"/>
        <v>44157</v>
      </c>
    </row>
    <row r="52" spans="1:8" ht="56.25" customHeight="1" x14ac:dyDescent="0.3">
      <c r="A52" s="8"/>
      <c r="B52" s="5" t="s">
        <v>48</v>
      </c>
      <c r="C52" s="5" t="s">
        <v>15</v>
      </c>
      <c r="D52" s="5" t="s">
        <v>221</v>
      </c>
      <c r="E52" s="5" t="s">
        <v>49</v>
      </c>
      <c r="F52" s="5" t="s">
        <v>50</v>
      </c>
      <c r="G52" s="5" t="s">
        <v>5</v>
      </c>
      <c r="H52" s="6" t="s">
        <v>3</v>
      </c>
    </row>
    <row r="53" spans="1:8" ht="16.5" customHeight="1" x14ac:dyDescent="0.3">
      <c r="A53" s="8"/>
      <c r="B53" s="3">
        <f t="array" aca="1" ref="B53:H53" ca="1">Days+29+DATE(Calendar4Year,Calendar4MonthOption,1)-WEEKDAY(DATE(Calendar4Year,Calendar4MonthOption,1),WeekdayOption)</f>
        <v>44158</v>
      </c>
      <c r="C53" s="3">
        <f ca="1"/>
        <v>44159</v>
      </c>
      <c r="D53" s="3">
        <f ca="1"/>
        <v>44160</v>
      </c>
      <c r="E53" s="3">
        <f ca="1"/>
        <v>44161</v>
      </c>
      <c r="F53" s="3">
        <f ca="1"/>
        <v>44162</v>
      </c>
      <c r="G53" s="3">
        <f ca="1"/>
        <v>44163</v>
      </c>
      <c r="H53" s="4">
        <f ca="1"/>
        <v>44164</v>
      </c>
    </row>
    <row r="54" spans="1:8" ht="57" customHeight="1" x14ac:dyDescent="0.3">
      <c r="A54" s="8"/>
      <c r="B54" s="5" t="s">
        <v>10</v>
      </c>
      <c r="C54" s="5" t="s">
        <v>51</v>
      </c>
      <c r="D54" s="5" t="s">
        <v>52</v>
      </c>
      <c r="E54" s="5" t="s">
        <v>53</v>
      </c>
      <c r="F54" s="5" t="s">
        <v>54</v>
      </c>
      <c r="G54" s="5" t="s">
        <v>37</v>
      </c>
      <c r="H54" s="7" t="s">
        <v>55</v>
      </c>
    </row>
    <row r="55" spans="1:8" ht="16.5" customHeight="1" x14ac:dyDescent="0.3">
      <c r="A55" s="8"/>
      <c r="B55" s="3">
        <f t="array" aca="1" ref="B55:C55" ca="1">Days+36+DATE(Calendar4Year,Calendar4MonthOption,1)-WEEKDAY(DATE(Calendar4Year,Calendar4MonthOption,1),WeekdayOption)</f>
        <v>44165</v>
      </c>
      <c r="C55" s="3">
        <f ca="1"/>
        <v>44166</v>
      </c>
      <c r="D55" s="14" t="s">
        <v>0</v>
      </c>
      <c r="E55" s="14"/>
      <c r="F55" s="14"/>
      <c r="G55" s="14"/>
      <c r="H55" s="14"/>
    </row>
    <row r="56" spans="1:8" ht="63.75" customHeight="1" x14ac:dyDescent="0.3">
      <c r="A56" s="8"/>
      <c r="B56" s="5" t="s">
        <v>24</v>
      </c>
      <c r="C56" s="5"/>
      <c r="D56" s="16"/>
      <c r="E56" s="16"/>
      <c r="F56" s="16"/>
      <c r="G56" s="16"/>
      <c r="H56" s="16"/>
    </row>
    <row r="57" spans="1:8" ht="54" customHeight="1" x14ac:dyDescent="0.7">
      <c r="A57" s="8"/>
      <c r="B57" s="9">
        <f ca="1">YEAR(DATE(Calendar4Year,Calendar4MonthOption+1,1))</f>
        <v>2020</v>
      </c>
      <c r="C57" s="13" t="str">
        <f ca="1">TEXT(DATE(Calendar4Year,Calendar4MonthOption+1,1),"mmmm")</f>
        <v>December</v>
      </c>
      <c r="D57" s="13"/>
      <c r="E57" s="13"/>
      <c r="F57" s="12"/>
      <c r="G57" s="12"/>
      <c r="H57" s="8"/>
    </row>
    <row r="58" spans="1:8" ht="14.25" customHeight="1" x14ac:dyDescent="0.3">
      <c r="A58" s="10"/>
      <c r="B58" s="1" t="str">
        <f ca="1">UPPER(TEXT(B59,"dddd"))</f>
        <v>MONDAY</v>
      </c>
      <c r="C58" s="2" t="str">
        <f t="shared" ref="C58" ca="1" si="14">UPPER(TEXT(C59,"dddd"))</f>
        <v>TUESDAY</v>
      </c>
      <c r="D58" s="1" t="str">
        <f t="shared" ref="D58" ca="1" si="15">UPPER(TEXT(D59,"dddd"))</f>
        <v>WEDNESDAY</v>
      </c>
      <c r="E58" s="2" t="str">
        <f t="shared" ref="E58" ca="1" si="16">UPPER(TEXT(E59,"dddd"))</f>
        <v>THURSDAY</v>
      </c>
      <c r="F58" s="1" t="str">
        <f t="shared" ref="F58" ca="1" si="17">UPPER(TEXT(F59,"dddd"))</f>
        <v>FRIDAY</v>
      </c>
      <c r="G58" s="2" t="str">
        <f t="shared" ref="G58" ca="1" si="18">UPPER(TEXT(G59,"dddd"))</f>
        <v>SATURDAY</v>
      </c>
      <c r="H58" s="1" t="str">
        <f t="shared" ref="H58" ca="1" si="19">UPPER(TEXT(H59,"dddd"))</f>
        <v>SUNDAY</v>
      </c>
    </row>
    <row r="59" spans="1:8" ht="16.5" customHeight="1" x14ac:dyDescent="0.3">
      <c r="A59" s="8"/>
      <c r="B59" s="3">
        <f t="array" aca="1" ref="B59:H59" ca="1">Days+1+DATE(Calendar5Year,Calendar5MonthOption,1)-WEEKDAY(DATE(Calendar5Year,Calendar5MonthOption,1),WeekdayOption)</f>
        <v>44165</v>
      </c>
      <c r="C59" s="3">
        <f ca="1"/>
        <v>44166</v>
      </c>
      <c r="D59" s="3">
        <f ca="1"/>
        <v>44167</v>
      </c>
      <c r="E59" s="3">
        <f ca="1"/>
        <v>44168</v>
      </c>
      <c r="F59" s="3">
        <f ca="1"/>
        <v>44169</v>
      </c>
      <c r="G59" s="3">
        <f ca="1"/>
        <v>44170</v>
      </c>
      <c r="H59" s="4">
        <f ca="1"/>
        <v>44171</v>
      </c>
    </row>
    <row r="60" spans="1:8" ht="56.25" customHeight="1" x14ac:dyDescent="0.3">
      <c r="A60" s="8"/>
      <c r="B60" s="5"/>
      <c r="C60" s="5" t="s">
        <v>56</v>
      </c>
      <c r="D60" s="5" t="s">
        <v>57</v>
      </c>
      <c r="E60" s="5" t="s">
        <v>58</v>
      </c>
      <c r="F60" s="5" t="s">
        <v>59</v>
      </c>
      <c r="G60" s="5" t="s">
        <v>60</v>
      </c>
      <c r="H60" s="6" t="s">
        <v>61</v>
      </c>
    </row>
    <row r="61" spans="1:8" ht="16.5" customHeight="1" x14ac:dyDescent="0.3">
      <c r="A61" s="8"/>
      <c r="B61" s="3">
        <f t="array" aca="1" ref="B61:H61" ca="1">Days+8+DATE(Calendar5Year,Calendar5MonthOption,1)-WEEKDAY(DATE(Calendar5Year,Calendar5MonthOption,1),WeekdayOption)</f>
        <v>44172</v>
      </c>
      <c r="C61" s="3">
        <f ca="1"/>
        <v>44173</v>
      </c>
      <c r="D61" s="3">
        <f ca="1"/>
        <v>44174</v>
      </c>
      <c r="E61" s="3">
        <f ca="1"/>
        <v>44175</v>
      </c>
      <c r="F61" s="3">
        <f ca="1"/>
        <v>44176</v>
      </c>
      <c r="G61" s="3">
        <f ca="1"/>
        <v>44177</v>
      </c>
      <c r="H61" s="4">
        <f ca="1"/>
        <v>44178</v>
      </c>
    </row>
    <row r="62" spans="1:8" ht="56.25" customHeight="1" x14ac:dyDescent="0.3">
      <c r="A62" s="8"/>
      <c r="B62" s="5" t="s">
        <v>62</v>
      </c>
      <c r="C62" s="5" t="s">
        <v>63</v>
      </c>
      <c r="D62" s="5" t="s">
        <v>64</v>
      </c>
      <c r="E62" s="5" t="s">
        <v>65</v>
      </c>
      <c r="F62" s="5" t="s">
        <v>66</v>
      </c>
      <c r="G62" s="5" t="s">
        <v>67</v>
      </c>
      <c r="H62" s="6" t="s">
        <v>68</v>
      </c>
    </row>
    <row r="63" spans="1:8" ht="16.5" customHeight="1" x14ac:dyDescent="0.3">
      <c r="A63" s="8"/>
      <c r="B63" s="3">
        <f t="array" aca="1" ref="B63:H63" ca="1">Days+15+DATE(Calendar5Year,Calendar5MonthOption,1)-WEEKDAY(DATE(Calendar5Year,Calendar5MonthOption,1),WeekdayOption)</f>
        <v>44179</v>
      </c>
      <c r="C63" s="3">
        <f ca="1"/>
        <v>44180</v>
      </c>
      <c r="D63" s="3">
        <f ca="1"/>
        <v>44181</v>
      </c>
      <c r="E63" s="3">
        <f ca="1"/>
        <v>44182</v>
      </c>
      <c r="F63" s="3">
        <f ca="1"/>
        <v>44183</v>
      </c>
      <c r="G63" s="3">
        <f ca="1"/>
        <v>44184</v>
      </c>
      <c r="H63" s="4">
        <f ca="1"/>
        <v>44185</v>
      </c>
    </row>
    <row r="64" spans="1:8" ht="56.25" customHeight="1" x14ac:dyDescent="0.3">
      <c r="A64" s="8"/>
      <c r="B64" s="5" t="s">
        <v>69</v>
      </c>
      <c r="C64" s="5" t="s">
        <v>70</v>
      </c>
      <c r="D64" s="5" t="s">
        <v>71</v>
      </c>
      <c r="E64" s="5" t="s">
        <v>72</v>
      </c>
      <c r="F64" s="5" t="s">
        <v>73</v>
      </c>
      <c r="G64" s="5" t="s">
        <v>74</v>
      </c>
      <c r="H64" s="6" t="s">
        <v>20</v>
      </c>
    </row>
    <row r="65" spans="1:8" ht="16.5" customHeight="1" x14ac:dyDescent="0.3">
      <c r="A65" s="8"/>
      <c r="B65" s="3">
        <f t="array" aca="1" ref="B65:H65" ca="1">Days+22+DATE(Calendar5Year,Calendar5MonthOption,1)-WEEKDAY(DATE(Calendar5Year,Calendar5MonthOption,1),WeekdayOption)</f>
        <v>44186</v>
      </c>
      <c r="C65" s="3">
        <f ca="1"/>
        <v>44187</v>
      </c>
      <c r="D65" s="3">
        <f ca="1"/>
        <v>44188</v>
      </c>
      <c r="E65" s="3">
        <f ca="1"/>
        <v>44189</v>
      </c>
      <c r="F65" s="3">
        <f ca="1"/>
        <v>44190</v>
      </c>
      <c r="G65" s="3">
        <f ca="1"/>
        <v>44191</v>
      </c>
      <c r="H65" s="4">
        <f ca="1"/>
        <v>44192</v>
      </c>
    </row>
    <row r="66" spans="1:8" ht="56.25" customHeight="1" x14ac:dyDescent="0.3">
      <c r="A66" s="8"/>
      <c r="B66" s="5" t="s">
        <v>7</v>
      </c>
      <c r="C66" s="5" t="s">
        <v>75</v>
      </c>
      <c r="D66" s="5" t="s">
        <v>76</v>
      </c>
      <c r="E66" s="5" t="s">
        <v>77</v>
      </c>
      <c r="F66" s="5" t="s">
        <v>78</v>
      </c>
      <c r="G66" s="5" t="s">
        <v>79</v>
      </c>
      <c r="H66" s="6" t="s">
        <v>80</v>
      </c>
    </row>
    <row r="67" spans="1:8" ht="16.5" customHeight="1" x14ac:dyDescent="0.3">
      <c r="A67" s="8"/>
      <c r="B67" s="3">
        <f t="array" aca="1" ref="B67:H67" ca="1">Days+29+DATE(Calendar5Year,Calendar5MonthOption,1)-WEEKDAY(DATE(Calendar5Year,Calendar5MonthOption,1),WeekdayOption)</f>
        <v>44193</v>
      </c>
      <c r="C67" s="3">
        <f ca="1"/>
        <v>44194</v>
      </c>
      <c r="D67" s="3">
        <f ca="1"/>
        <v>44195</v>
      </c>
      <c r="E67" s="3">
        <f ca="1"/>
        <v>44196</v>
      </c>
      <c r="F67" s="3">
        <f ca="1"/>
        <v>44197</v>
      </c>
      <c r="G67" s="3">
        <f ca="1"/>
        <v>44198</v>
      </c>
      <c r="H67" s="4">
        <f ca="1"/>
        <v>44199</v>
      </c>
    </row>
    <row r="68" spans="1:8" ht="57" customHeight="1" x14ac:dyDescent="0.3">
      <c r="A68" s="8"/>
      <c r="B68" s="5" t="s">
        <v>81</v>
      </c>
      <c r="C68" s="5" t="s">
        <v>222</v>
      </c>
      <c r="D68" s="5" t="s">
        <v>82</v>
      </c>
      <c r="E68" s="5" t="s">
        <v>83</v>
      </c>
      <c r="F68" s="5"/>
      <c r="G68" s="5"/>
      <c r="H68" s="7"/>
    </row>
    <row r="69" spans="1:8" ht="16.5" customHeight="1" x14ac:dyDescent="0.3">
      <c r="A69" s="8"/>
      <c r="B69" s="3">
        <f t="array" aca="1" ref="B69:C69" ca="1">Days+36+DATE(Calendar5Year,Calendar5MonthOption,1)-WEEKDAY(DATE(Calendar5Year,Calendar5MonthOption,1),WeekdayOption)</f>
        <v>44200</v>
      </c>
      <c r="C69" s="3">
        <f ca="1"/>
        <v>44201</v>
      </c>
      <c r="D69" s="14" t="s">
        <v>0</v>
      </c>
      <c r="E69" s="14"/>
      <c r="F69" s="14"/>
      <c r="G69" s="14"/>
      <c r="H69" s="14"/>
    </row>
    <row r="70" spans="1:8" ht="63.75" customHeight="1" x14ac:dyDescent="0.3">
      <c r="A70" s="8"/>
      <c r="B70" s="5"/>
      <c r="C70" s="5"/>
      <c r="D70" s="16"/>
      <c r="E70" s="16"/>
      <c r="F70" s="16"/>
      <c r="G70" s="16"/>
      <c r="H70" s="16"/>
    </row>
    <row r="71" spans="1:8" ht="54" customHeight="1" x14ac:dyDescent="0.7">
      <c r="A71" s="8"/>
      <c r="B71" s="9">
        <f ca="1">YEAR(DATE(Calendar5Year,Calendar5MonthOption+1,1))</f>
        <v>2021</v>
      </c>
      <c r="C71" s="13" t="str">
        <f ca="1">TEXT(DATE(Calendar5Year,Calendar5MonthOption+1,1),"mmmm")</f>
        <v>January</v>
      </c>
      <c r="D71" s="13"/>
      <c r="E71" s="13"/>
      <c r="F71" s="12"/>
      <c r="G71" s="12"/>
      <c r="H71" s="8"/>
    </row>
    <row r="72" spans="1:8" ht="14.25" customHeight="1" x14ac:dyDescent="0.3">
      <c r="A72" s="10"/>
      <c r="B72" s="1" t="str">
        <f ca="1">UPPER(TEXT(B73,"dddd"))</f>
        <v>MONDAY</v>
      </c>
      <c r="C72" s="2" t="str">
        <f t="shared" ref="C72" ca="1" si="20">UPPER(TEXT(C73,"dddd"))</f>
        <v>TUESDAY</v>
      </c>
      <c r="D72" s="1" t="str">
        <f t="shared" ref="D72" ca="1" si="21">UPPER(TEXT(D73,"dddd"))</f>
        <v>WEDNESDAY</v>
      </c>
      <c r="E72" s="2" t="str">
        <f t="shared" ref="E72" ca="1" si="22">UPPER(TEXT(E73,"dddd"))</f>
        <v>THURSDAY</v>
      </c>
      <c r="F72" s="1" t="str">
        <f t="shared" ref="F72" ca="1" si="23">UPPER(TEXT(F73,"dddd"))</f>
        <v>FRIDAY</v>
      </c>
      <c r="G72" s="2" t="str">
        <f t="shared" ref="G72" ca="1" si="24">UPPER(TEXT(G73,"dddd"))</f>
        <v>SATURDAY</v>
      </c>
      <c r="H72" s="1" t="str">
        <f t="shared" ref="H72" ca="1" si="25">UPPER(TEXT(H73,"dddd"))</f>
        <v>SUNDAY</v>
      </c>
    </row>
    <row r="73" spans="1:8" ht="16.5" customHeight="1" x14ac:dyDescent="0.3">
      <c r="A73" s="8"/>
      <c r="B73" s="3">
        <f t="array" aca="1" ref="B73:H73" ca="1">Days+1+DATE(Calendar6Year,Calendar6MonthOption,1)-WEEKDAY(DATE(Calendar6Year,Calendar6MonthOption,1),WeekdayOption)</f>
        <v>44193</v>
      </c>
      <c r="C73" s="3">
        <f ca="1"/>
        <v>44194</v>
      </c>
      <c r="D73" s="3">
        <f ca="1"/>
        <v>44195</v>
      </c>
      <c r="E73" s="3">
        <f ca="1"/>
        <v>44196</v>
      </c>
      <c r="F73" s="3">
        <f ca="1"/>
        <v>44197</v>
      </c>
      <c r="G73" s="3">
        <f ca="1"/>
        <v>44198</v>
      </c>
      <c r="H73" s="4">
        <f ca="1"/>
        <v>44199</v>
      </c>
    </row>
    <row r="74" spans="1:8" ht="56.25" customHeight="1" x14ac:dyDescent="0.3">
      <c r="A74" s="8"/>
      <c r="B74" s="5"/>
      <c r="C74" s="5"/>
      <c r="D74" s="5"/>
      <c r="E74" s="5"/>
      <c r="F74" s="5" t="s">
        <v>84</v>
      </c>
      <c r="G74" s="5" t="s">
        <v>85</v>
      </c>
      <c r="H74" s="6" t="s">
        <v>86</v>
      </c>
    </row>
    <row r="75" spans="1:8" ht="16.5" customHeight="1" x14ac:dyDescent="0.3">
      <c r="A75" s="8"/>
      <c r="B75" s="3">
        <f t="array" aca="1" ref="B75:H75" ca="1">Days+8+DATE(Calendar6Year,Calendar6MonthOption,1)-WEEKDAY(DATE(Calendar6Year,Calendar6MonthOption,1),WeekdayOption)</f>
        <v>44200</v>
      </c>
      <c r="C75" s="3">
        <f ca="1"/>
        <v>44201</v>
      </c>
      <c r="D75" s="3">
        <f ca="1"/>
        <v>44202</v>
      </c>
      <c r="E75" s="3">
        <f ca="1"/>
        <v>44203</v>
      </c>
      <c r="F75" s="3">
        <f ca="1"/>
        <v>44204</v>
      </c>
      <c r="G75" s="3">
        <f ca="1"/>
        <v>44205</v>
      </c>
      <c r="H75" s="4">
        <f ca="1"/>
        <v>44206</v>
      </c>
    </row>
    <row r="76" spans="1:8" ht="56.25" customHeight="1" x14ac:dyDescent="0.3">
      <c r="A76" s="8"/>
      <c r="B76" s="5" t="s">
        <v>87</v>
      </c>
      <c r="C76" s="5" t="s">
        <v>88</v>
      </c>
      <c r="D76" s="5" t="s">
        <v>20</v>
      </c>
      <c r="E76" s="5" t="s">
        <v>89</v>
      </c>
      <c r="F76" s="5" t="s">
        <v>90</v>
      </c>
      <c r="G76" s="5" t="s">
        <v>91</v>
      </c>
      <c r="H76" s="6" t="s">
        <v>12</v>
      </c>
    </row>
    <row r="77" spans="1:8" ht="16.5" customHeight="1" x14ac:dyDescent="0.3">
      <c r="A77" s="8"/>
      <c r="B77" s="3">
        <f t="array" aca="1" ref="B77:H77" ca="1">Days+15+DATE(Calendar6Year,Calendar6MonthOption,1)-WEEKDAY(DATE(Calendar6Year,Calendar6MonthOption,1),WeekdayOption)</f>
        <v>44207</v>
      </c>
      <c r="C77" s="3">
        <f ca="1"/>
        <v>44208</v>
      </c>
      <c r="D77" s="3">
        <f ca="1"/>
        <v>44209</v>
      </c>
      <c r="E77" s="3">
        <f ca="1"/>
        <v>44210</v>
      </c>
      <c r="F77" s="3">
        <f ca="1"/>
        <v>44211</v>
      </c>
      <c r="G77" s="3">
        <f ca="1"/>
        <v>44212</v>
      </c>
      <c r="H77" s="4">
        <f ca="1"/>
        <v>44213</v>
      </c>
    </row>
    <row r="78" spans="1:8" ht="56.25" customHeight="1" x14ac:dyDescent="0.3">
      <c r="A78" s="8"/>
      <c r="B78" s="5" t="s">
        <v>92</v>
      </c>
      <c r="C78" s="5" t="s">
        <v>93</v>
      </c>
      <c r="D78" s="5" t="s">
        <v>94</v>
      </c>
      <c r="E78" s="5" t="s">
        <v>162</v>
      </c>
      <c r="F78" s="5" t="s">
        <v>95</v>
      </c>
      <c r="G78" s="5" t="s">
        <v>15</v>
      </c>
      <c r="H78" s="6" t="s">
        <v>96</v>
      </c>
    </row>
    <row r="79" spans="1:8" ht="16.5" customHeight="1" x14ac:dyDescent="0.3">
      <c r="A79" s="8"/>
      <c r="B79" s="3">
        <f t="array" aca="1" ref="B79:H79" ca="1">Days+22+DATE(Calendar6Year,Calendar6MonthOption,1)-WEEKDAY(DATE(Calendar6Year,Calendar6MonthOption,1),WeekdayOption)</f>
        <v>44214</v>
      </c>
      <c r="C79" s="3">
        <f ca="1"/>
        <v>44215</v>
      </c>
      <c r="D79" s="3">
        <f ca="1"/>
        <v>44216</v>
      </c>
      <c r="E79" s="3">
        <f ca="1"/>
        <v>44217</v>
      </c>
      <c r="F79" s="3">
        <f ca="1"/>
        <v>44218</v>
      </c>
      <c r="G79" s="3">
        <f ca="1"/>
        <v>44219</v>
      </c>
      <c r="H79" s="4">
        <f ca="1"/>
        <v>44220</v>
      </c>
    </row>
    <row r="80" spans="1:8" ht="56.25" customHeight="1" x14ac:dyDescent="0.3">
      <c r="A80" s="8"/>
      <c r="B80" s="5" t="s">
        <v>21</v>
      </c>
      <c r="C80" s="5" t="s">
        <v>97</v>
      </c>
      <c r="D80" s="5" t="s">
        <v>98</v>
      </c>
      <c r="E80" s="5" t="s">
        <v>53</v>
      </c>
      <c r="F80" s="5" t="s">
        <v>99</v>
      </c>
      <c r="G80" s="5" t="s">
        <v>49</v>
      </c>
      <c r="H80" s="6" t="s">
        <v>100</v>
      </c>
    </row>
    <row r="81" spans="1:8" ht="16.5" customHeight="1" x14ac:dyDescent="0.3">
      <c r="A81" s="8"/>
      <c r="B81" s="3">
        <f t="array" aca="1" ref="B81:H81" ca="1">Days+29+DATE(Calendar6Year,Calendar6MonthOption,1)-WEEKDAY(DATE(Calendar6Year,Calendar6MonthOption,1),WeekdayOption)</f>
        <v>44221</v>
      </c>
      <c r="C81" s="3">
        <f ca="1"/>
        <v>44222</v>
      </c>
      <c r="D81" s="3">
        <f ca="1"/>
        <v>44223</v>
      </c>
      <c r="E81" s="3">
        <f ca="1"/>
        <v>44224</v>
      </c>
      <c r="F81" s="3">
        <f ca="1"/>
        <v>44225</v>
      </c>
      <c r="G81" s="3">
        <f ca="1"/>
        <v>44226</v>
      </c>
      <c r="H81" s="4">
        <f ca="1"/>
        <v>44227</v>
      </c>
    </row>
    <row r="82" spans="1:8" ht="57" customHeight="1" x14ac:dyDescent="0.3">
      <c r="A82" s="8"/>
      <c r="B82" s="5" t="s">
        <v>33</v>
      </c>
      <c r="C82" s="5" t="s">
        <v>101</v>
      </c>
      <c r="D82" s="5" t="s">
        <v>102</v>
      </c>
      <c r="E82" s="5" t="s">
        <v>103</v>
      </c>
      <c r="F82" s="5" t="s">
        <v>104</v>
      </c>
      <c r="G82" s="5" t="s">
        <v>105</v>
      </c>
      <c r="H82" s="7" t="s">
        <v>106</v>
      </c>
    </row>
    <row r="83" spans="1:8" ht="16.5" customHeight="1" x14ac:dyDescent="0.3">
      <c r="A83" s="8"/>
      <c r="B83" s="3">
        <f t="array" aca="1" ref="B83:C83" ca="1">Days+36+DATE(Calendar6Year,Calendar6MonthOption,1)-WEEKDAY(DATE(Calendar6Year,Calendar6MonthOption,1),WeekdayOption)</f>
        <v>44228</v>
      </c>
      <c r="C83" s="3">
        <f ca="1"/>
        <v>44229</v>
      </c>
      <c r="D83" s="14" t="s">
        <v>0</v>
      </c>
      <c r="E83" s="14"/>
      <c r="F83" s="14"/>
      <c r="G83" s="14"/>
      <c r="H83" s="14"/>
    </row>
    <row r="84" spans="1:8" ht="63.75" customHeight="1" x14ac:dyDescent="0.3">
      <c r="A84" s="8"/>
      <c r="B84" s="5"/>
      <c r="C84" s="5"/>
      <c r="D84" s="16"/>
      <c r="E84" s="16"/>
      <c r="F84" s="16"/>
      <c r="G84" s="16"/>
      <c r="H84" s="16"/>
    </row>
    <row r="85" spans="1:8" ht="54" customHeight="1" x14ac:dyDescent="0.7">
      <c r="A85" s="8"/>
      <c r="B85" s="9">
        <f ca="1">YEAR(DATE(Calendar6Year,Calendar6MonthOption+1,1))</f>
        <v>2021</v>
      </c>
      <c r="C85" s="13" t="str">
        <f ca="1">TEXT(DATE(Calendar6Year,Calendar6MonthOption+1,1),"mmmm")</f>
        <v>February</v>
      </c>
      <c r="D85" s="13"/>
      <c r="E85" s="13"/>
      <c r="F85" s="12"/>
      <c r="G85" s="12"/>
      <c r="H85" s="8"/>
    </row>
    <row r="86" spans="1:8" ht="14.25" customHeight="1" x14ac:dyDescent="0.3">
      <c r="A86" s="10"/>
      <c r="B86" s="1" t="str">
        <f ca="1">UPPER(TEXT(B87,"dddd"))</f>
        <v>MONDAY</v>
      </c>
      <c r="C86" s="2" t="str">
        <f t="shared" ref="C86" ca="1" si="26">UPPER(TEXT(C87,"dddd"))</f>
        <v>TUESDAY</v>
      </c>
      <c r="D86" s="1" t="str">
        <f t="shared" ref="D86" ca="1" si="27">UPPER(TEXT(D87,"dddd"))</f>
        <v>WEDNESDAY</v>
      </c>
      <c r="E86" s="2" t="str">
        <f t="shared" ref="E86" ca="1" si="28">UPPER(TEXT(E87,"dddd"))</f>
        <v>THURSDAY</v>
      </c>
      <c r="F86" s="1" t="str">
        <f t="shared" ref="F86" ca="1" si="29">UPPER(TEXT(F87,"dddd"))</f>
        <v>FRIDAY</v>
      </c>
      <c r="G86" s="2" t="str">
        <f t="shared" ref="G86" ca="1" si="30">UPPER(TEXT(G87,"dddd"))</f>
        <v>SATURDAY</v>
      </c>
      <c r="H86" s="1" t="str">
        <f t="shared" ref="H86" ca="1" si="31">UPPER(TEXT(H87,"dddd"))</f>
        <v>SUNDAY</v>
      </c>
    </row>
    <row r="87" spans="1:8" ht="16.5" customHeight="1" x14ac:dyDescent="0.3">
      <c r="A87" s="8"/>
      <c r="B87" s="3">
        <f t="array" aca="1" ref="B87:H87" ca="1">Days+1+DATE(Calendar7Year,Calendar7MonthOption,1)-WEEKDAY(DATE(Calendar7Year,Calendar7MonthOption,1),WeekdayOption)</f>
        <v>44228</v>
      </c>
      <c r="C87" s="3">
        <f ca="1"/>
        <v>44229</v>
      </c>
      <c r="D87" s="3">
        <f ca="1"/>
        <v>44230</v>
      </c>
      <c r="E87" s="3">
        <f ca="1"/>
        <v>44231</v>
      </c>
      <c r="F87" s="3">
        <f ca="1"/>
        <v>44232</v>
      </c>
      <c r="G87" s="3">
        <f ca="1"/>
        <v>44233</v>
      </c>
      <c r="H87" s="4">
        <f ca="1"/>
        <v>44234</v>
      </c>
    </row>
    <row r="88" spans="1:8" ht="56.25" customHeight="1" x14ac:dyDescent="0.3">
      <c r="A88" s="8"/>
      <c r="B88" s="5" t="s">
        <v>107</v>
      </c>
      <c r="C88" s="5" t="s">
        <v>108</v>
      </c>
      <c r="D88" s="5" t="s">
        <v>109</v>
      </c>
      <c r="E88" s="5" t="s">
        <v>110</v>
      </c>
      <c r="F88" s="5" t="s">
        <v>111</v>
      </c>
      <c r="G88" s="5" t="s">
        <v>112</v>
      </c>
      <c r="H88" s="6" t="s">
        <v>113</v>
      </c>
    </row>
    <row r="89" spans="1:8" ht="16.5" customHeight="1" x14ac:dyDescent="0.3">
      <c r="A89" s="8"/>
      <c r="B89" s="3">
        <f t="array" aca="1" ref="B89:H89" ca="1">Days+8+DATE(Calendar7Year,Calendar7MonthOption,1)-WEEKDAY(DATE(Calendar7Year,Calendar7MonthOption,1),WeekdayOption)</f>
        <v>44235</v>
      </c>
      <c r="C89" s="3">
        <f ca="1"/>
        <v>44236</v>
      </c>
      <c r="D89" s="3">
        <f ca="1"/>
        <v>44237</v>
      </c>
      <c r="E89" s="3">
        <f ca="1"/>
        <v>44238</v>
      </c>
      <c r="F89" s="3">
        <f ca="1"/>
        <v>44239</v>
      </c>
      <c r="G89" s="3">
        <f ca="1"/>
        <v>44240</v>
      </c>
      <c r="H89" s="4">
        <f ca="1"/>
        <v>44241</v>
      </c>
    </row>
    <row r="90" spans="1:8" ht="56.25" customHeight="1" x14ac:dyDescent="0.3">
      <c r="A90" s="8"/>
      <c r="B90" s="5" t="s">
        <v>114</v>
      </c>
      <c r="C90" s="5" t="s">
        <v>53</v>
      </c>
      <c r="D90" s="5" t="s">
        <v>115</v>
      </c>
      <c r="E90" s="5" t="s">
        <v>116</v>
      </c>
      <c r="F90" s="5" t="s">
        <v>15</v>
      </c>
      <c r="G90" s="5" t="s">
        <v>117</v>
      </c>
      <c r="H90" s="6" t="s">
        <v>118</v>
      </c>
    </row>
    <row r="91" spans="1:8" ht="16.5" customHeight="1" x14ac:dyDescent="0.3">
      <c r="A91" s="8"/>
      <c r="B91" s="3">
        <f t="array" aca="1" ref="B91:H91" ca="1">Days+15+DATE(Calendar7Year,Calendar7MonthOption,1)-WEEKDAY(DATE(Calendar7Year,Calendar7MonthOption,1),WeekdayOption)</f>
        <v>44242</v>
      </c>
      <c r="C91" s="3">
        <f ca="1"/>
        <v>44243</v>
      </c>
      <c r="D91" s="3">
        <f ca="1"/>
        <v>44244</v>
      </c>
      <c r="E91" s="3">
        <f ca="1"/>
        <v>44245</v>
      </c>
      <c r="F91" s="3">
        <f ca="1"/>
        <v>44246</v>
      </c>
      <c r="G91" s="3">
        <f ca="1"/>
        <v>44247</v>
      </c>
      <c r="H91" s="4">
        <f ca="1"/>
        <v>44248</v>
      </c>
    </row>
    <row r="92" spans="1:8" ht="56.25" customHeight="1" x14ac:dyDescent="0.3">
      <c r="A92" s="8"/>
      <c r="B92" s="5" t="s">
        <v>12</v>
      </c>
      <c r="C92" s="5" t="s">
        <v>119</v>
      </c>
      <c r="D92" s="5" t="s">
        <v>120</v>
      </c>
      <c r="E92" s="5" t="s">
        <v>121</v>
      </c>
      <c r="F92" s="5" t="s">
        <v>122</v>
      </c>
      <c r="G92" s="5" t="s">
        <v>16</v>
      </c>
      <c r="H92" s="6" t="s">
        <v>123</v>
      </c>
    </row>
    <row r="93" spans="1:8" ht="16.5" customHeight="1" x14ac:dyDescent="0.3">
      <c r="A93" s="8"/>
      <c r="B93" s="3">
        <f t="array" aca="1" ref="B93:H93" ca="1">Days+22+DATE(Calendar7Year,Calendar7MonthOption,1)-WEEKDAY(DATE(Calendar7Year,Calendar7MonthOption,1),WeekdayOption)</f>
        <v>44249</v>
      </c>
      <c r="C93" s="3">
        <f ca="1"/>
        <v>44250</v>
      </c>
      <c r="D93" s="3">
        <f ca="1"/>
        <v>44251</v>
      </c>
      <c r="E93" s="3">
        <f ca="1"/>
        <v>44252</v>
      </c>
      <c r="F93" s="3">
        <f ca="1"/>
        <v>44253</v>
      </c>
      <c r="G93" s="3">
        <f ca="1"/>
        <v>44254</v>
      </c>
      <c r="H93" s="4">
        <f ca="1"/>
        <v>44255</v>
      </c>
    </row>
    <row r="94" spans="1:8" ht="56.25" customHeight="1" x14ac:dyDescent="0.3">
      <c r="A94" s="8"/>
      <c r="B94" s="5" t="s">
        <v>124</v>
      </c>
      <c r="C94" s="5" t="s">
        <v>80</v>
      </c>
      <c r="D94" s="5" t="s">
        <v>125</v>
      </c>
      <c r="E94" s="5" t="s">
        <v>126</v>
      </c>
      <c r="F94" s="5" t="s">
        <v>127</v>
      </c>
      <c r="G94" s="5" t="s">
        <v>128</v>
      </c>
      <c r="H94" s="6" t="s">
        <v>129</v>
      </c>
    </row>
    <row r="95" spans="1:8" ht="16.5" customHeight="1" x14ac:dyDescent="0.3">
      <c r="A95" s="8"/>
      <c r="B95" s="3">
        <f t="array" aca="1" ref="B95:H95" ca="1">Days+29+DATE(Calendar7Year,Calendar7MonthOption,1)-WEEKDAY(DATE(Calendar7Year,Calendar7MonthOption,1),WeekdayOption)</f>
        <v>44256</v>
      </c>
      <c r="C95" s="3">
        <f ca="1"/>
        <v>44257</v>
      </c>
      <c r="D95" s="3">
        <f ca="1"/>
        <v>44258</v>
      </c>
      <c r="E95" s="3">
        <f ca="1"/>
        <v>44259</v>
      </c>
      <c r="F95" s="3">
        <f ca="1"/>
        <v>44260</v>
      </c>
      <c r="G95" s="3">
        <f ca="1"/>
        <v>44261</v>
      </c>
      <c r="H95" s="4">
        <f ca="1"/>
        <v>44262</v>
      </c>
    </row>
    <row r="96" spans="1:8" ht="57" customHeight="1" x14ac:dyDescent="0.3">
      <c r="A96" s="8"/>
      <c r="B96" s="5"/>
      <c r="C96" s="5"/>
      <c r="D96" s="5"/>
      <c r="E96" s="5"/>
      <c r="F96" s="5"/>
      <c r="G96" s="5"/>
      <c r="H96" s="7"/>
    </row>
    <row r="97" spans="1:8" ht="16.5" customHeight="1" x14ac:dyDescent="0.3">
      <c r="A97" s="8"/>
      <c r="B97" s="3">
        <f t="array" aca="1" ref="B97:C97" ca="1">Days+36+DATE(Calendar7Year,Calendar7MonthOption,1)-WEEKDAY(DATE(Calendar7Year,Calendar7MonthOption,1),WeekdayOption)</f>
        <v>44263</v>
      </c>
      <c r="C97" s="3">
        <f ca="1"/>
        <v>44264</v>
      </c>
      <c r="D97" s="14" t="s">
        <v>0</v>
      </c>
      <c r="E97" s="14"/>
      <c r="F97" s="14"/>
      <c r="G97" s="14"/>
      <c r="H97" s="14"/>
    </row>
    <row r="98" spans="1:8" ht="63.75" customHeight="1" x14ac:dyDescent="0.3">
      <c r="A98" s="8"/>
      <c r="B98" s="5"/>
      <c r="C98" s="5"/>
      <c r="D98" s="16"/>
      <c r="E98" s="16"/>
      <c r="F98" s="16"/>
      <c r="G98" s="16"/>
      <c r="H98" s="16"/>
    </row>
    <row r="99" spans="1:8" ht="54" customHeight="1" x14ac:dyDescent="0.7">
      <c r="A99" s="8"/>
      <c r="B99" s="9">
        <f ca="1">YEAR(DATE(Calendar7Year,Calendar7MonthOption+1,1))</f>
        <v>2021</v>
      </c>
      <c r="C99" s="13" t="str">
        <f ca="1">TEXT(DATE(Calendar7Year,Calendar7MonthOption+1,1),"mmmm")</f>
        <v>March</v>
      </c>
      <c r="D99" s="13"/>
      <c r="E99" s="13"/>
      <c r="F99" s="12"/>
      <c r="G99" s="12"/>
      <c r="H99" s="8"/>
    </row>
    <row r="100" spans="1:8" ht="14.25" customHeight="1" x14ac:dyDescent="0.3">
      <c r="A100" s="10"/>
      <c r="B100" s="1" t="str">
        <f ca="1">UPPER(TEXT(B101,"dddd"))</f>
        <v>MONDAY</v>
      </c>
      <c r="C100" s="2" t="str">
        <f t="shared" ref="C100" ca="1" si="32">UPPER(TEXT(C101,"dddd"))</f>
        <v>TUESDAY</v>
      </c>
      <c r="D100" s="1" t="str">
        <f t="shared" ref="D100" ca="1" si="33">UPPER(TEXT(D101,"dddd"))</f>
        <v>WEDNESDAY</v>
      </c>
      <c r="E100" s="2" t="str">
        <f t="shared" ref="E100" ca="1" si="34">UPPER(TEXT(E101,"dddd"))</f>
        <v>THURSDAY</v>
      </c>
      <c r="F100" s="1" t="str">
        <f t="shared" ref="F100" ca="1" si="35">UPPER(TEXT(F101,"dddd"))</f>
        <v>FRIDAY</v>
      </c>
      <c r="G100" s="2" t="str">
        <f t="shared" ref="G100" ca="1" si="36">UPPER(TEXT(G101,"dddd"))</f>
        <v>SATURDAY</v>
      </c>
      <c r="H100" s="1" t="str">
        <f t="shared" ref="H100" ca="1" si="37">UPPER(TEXT(H101,"dddd"))</f>
        <v>SUNDAY</v>
      </c>
    </row>
    <row r="101" spans="1:8" ht="16.5" customHeight="1" x14ac:dyDescent="0.3">
      <c r="A101" s="8"/>
      <c r="B101" s="3">
        <f t="array" aca="1" ref="B101:H101" ca="1">Days+1+DATE(Calendar8Year,Calendar8MonthOption,1)-WEEKDAY(DATE(Calendar8Year,Calendar8MonthOption,1),WeekdayOption)</f>
        <v>44256</v>
      </c>
      <c r="C101" s="3">
        <f ca="1"/>
        <v>44257</v>
      </c>
      <c r="D101" s="3">
        <f ca="1"/>
        <v>44258</v>
      </c>
      <c r="E101" s="3">
        <f ca="1"/>
        <v>44259</v>
      </c>
      <c r="F101" s="3">
        <f ca="1"/>
        <v>44260</v>
      </c>
      <c r="G101" s="3">
        <f ca="1"/>
        <v>44261</v>
      </c>
      <c r="H101" s="4">
        <f ca="1"/>
        <v>44262</v>
      </c>
    </row>
    <row r="102" spans="1:8" ht="56.25" customHeight="1" x14ac:dyDescent="0.3">
      <c r="A102" s="8"/>
      <c r="B102" s="5" t="s">
        <v>130</v>
      </c>
      <c r="C102" s="5" t="s">
        <v>131</v>
      </c>
      <c r="D102" s="5" t="s">
        <v>12</v>
      </c>
      <c r="E102" s="5" t="s">
        <v>132</v>
      </c>
      <c r="F102" s="5" t="s">
        <v>133</v>
      </c>
      <c r="G102" s="5" t="s">
        <v>98</v>
      </c>
      <c r="H102" s="6" t="s">
        <v>94</v>
      </c>
    </row>
    <row r="103" spans="1:8" ht="16.5" customHeight="1" x14ac:dyDescent="0.3">
      <c r="A103" s="8"/>
      <c r="B103" s="3">
        <f t="array" aca="1" ref="B103:H103" ca="1">Days+8+DATE(Calendar8Year,Calendar8MonthOption,1)-WEEKDAY(DATE(Calendar8Year,Calendar8MonthOption,1),WeekdayOption)</f>
        <v>44263</v>
      </c>
      <c r="C103" s="3">
        <f ca="1"/>
        <v>44264</v>
      </c>
      <c r="D103" s="3">
        <f ca="1"/>
        <v>44265</v>
      </c>
      <c r="E103" s="3">
        <f ca="1"/>
        <v>44266</v>
      </c>
      <c r="F103" s="3">
        <f ca="1"/>
        <v>44267</v>
      </c>
      <c r="G103" s="3">
        <f ca="1"/>
        <v>44268</v>
      </c>
      <c r="H103" s="4">
        <f ca="1"/>
        <v>44269</v>
      </c>
    </row>
    <row r="104" spans="1:8" ht="56.25" customHeight="1" x14ac:dyDescent="0.3">
      <c r="A104" s="8"/>
      <c r="B104" s="5" t="s">
        <v>134</v>
      </c>
      <c r="C104" s="5" t="s">
        <v>135</v>
      </c>
      <c r="D104" s="5" t="s">
        <v>136</v>
      </c>
      <c r="E104" s="5" t="s">
        <v>90</v>
      </c>
      <c r="F104" s="5" t="s">
        <v>151</v>
      </c>
      <c r="G104" s="5" t="s">
        <v>80</v>
      </c>
      <c r="H104" s="6" t="s">
        <v>137</v>
      </c>
    </row>
    <row r="105" spans="1:8" ht="16.5" customHeight="1" x14ac:dyDescent="0.3">
      <c r="A105" s="8"/>
      <c r="B105" s="3">
        <f t="array" aca="1" ref="B105:H105" ca="1">Days+15+DATE(Calendar8Year,Calendar8MonthOption,1)-WEEKDAY(DATE(Calendar8Year,Calendar8MonthOption,1),WeekdayOption)</f>
        <v>44270</v>
      </c>
      <c r="C105" s="3">
        <f ca="1"/>
        <v>44271</v>
      </c>
      <c r="D105" s="3">
        <f ca="1"/>
        <v>44272</v>
      </c>
      <c r="E105" s="3">
        <f ca="1"/>
        <v>44273</v>
      </c>
      <c r="F105" s="3">
        <f ca="1"/>
        <v>44274</v>
      </c>
      <c r="G105" s="3">
        <f ca="1"/>
        <v>44275</v>
      </c>
      <c r="H105" s="4">
        <f ca="1"/>
        <v>44276</v>
      </c>
    </row>
    <row r="106" spans="1:8" ht="56.25" customHeight="1" x14ac:dyDescent="0.3">
      <c r="A106" s="8"/>
      <c r="B106" s="5" t="s">
        <v>138</v>
      </c>
      <c r="C106" s="5" t="s">
        <v>139</v>
      </c>
      <c r="D106" s="5" t="s">
        <v>140</v>
      </c>
      <c r="E106" s="5" t="s">
        <v>141</v>
      </c>
      <c r="F106" s="5" t="s">
        <v>142</v>
      </c>
      <c r="G106" s="5" t="s">
        <v>143</v>
      </c>
      <c r="H106" s="6" t="s">
        <v>144</v>
      </c>
    </row>
    <row r="107" spans="1:8" ht="16.5" customHeight="1" x14ac:dyDescent="0.3">
      <c r="A107" s="8"/>
      <c r="B107" s="3">
        <f t="array" aca="1" ref="B107:H107" ca="1">Days+22+DATE(Calendar8Year,Calendar8MonthOption,1)-WEEKDAY(DATE(Calendar8Year,Calendar8MonthOption,1),WeekdayOption)</f>
        <v>44277</v>
      </c>
      <c r="C107" s="3">
        <f ca="1"/>
        <v>44278</v>
      </c>
      <c r="D107" s="3">
        <f ca="1"/>
        <v>44279</v>
      </c>
      <c r="E107" s="3">
        <f ca="1"/>
        <v>44280</v>
      </c>
      <c r="F107" s="3">
        <f ca="1"/>
        <v>44281</v>
      </c>
      <c r="G107" s="3">
        <f ca="1"/>
        <v>44282</v>
      </c>
      <c r="H107" s="4">
        <f ca="1"/>
        <v>44283</v>
      </c>
    </row>
    <row r="108" spans="1:8" ht="56.25" customHeight="1" x14ac:dyDescent="0.3">
      <c r="A108" s="8"/>
      <c r="B108" s="5" t="s">
        <v>145</v>
      </c>
      <c r="C108" s="5" t="s">
        <v>146</v>
      </c>
      <c r="D108" s="5" t="s">
        <v>37</v>
      </c>
      <c r="E108" s="5" t="s">
        <v>147</v>
      </c>
      <c r="F108" s="5" t="s">
        <v>148</v>
      </c>
      <c r="G108" s="5" t="s">
        <v>149</v>
      </c>
      <c r="H108" s="6" t="s">
        <v>150</v>
      </c>
    </row>
    <row r="109" spans="1:8" ht="16.5" customHeight="1" x14ac:dyDescent="0.3">
      <c r="A109" s="8"/>
      <c r="B109" s="3">
        <f t="array" aca="1" ref="B109:H109" ca="1">Days+29+DATE(Calendar8Year,Calendar8MonthOption,1)-WEEKDAY(DATE(Calendar8Year,Calendar8MonthOption,1),WeekdayOption)</f>
        <v>44284</v>
      </c>
      <c r="C109" s="3">
        <f ca="1"/>
        <v>44285</v>
      </c>
      <c r="D109" s="3">
        <f ca="1"/>
        <v>44286</v>
      </c>
      <c r="E109" s="3">
        <f ca="1"/>
        <v>44287</v>
      </c>
      <c r="F109" s="3">
        <f ca="1"/>
        <v>44288</v>
      </c>
      <c r="G109" s="3">
        <f ca="1"/>
        <v>44289</v>
      </c>
      <c r="H109" s="4">
        <f ca="1"/>
        <v>44290</v>
      </c>
    </row>
    <row r="110" spans="1:8" ht="57" customHeight="1" x14ac:dyDescent="0.3">
      <c r="A110" s="8"/>
      <c r="B110" s="5" t="s">
        <v>152</v>
      </c>
      <c r="C110" s="5" t="s">
        <v>153</v>
      </c>
      <c r="D110" s="5" t="s">
        <v>111</v>
      </c>
      <c r="E110" s="5"/>
      <c r="F110" s="5"/>
      <c r="G110" s="5"/>
      <c r="H110" s="7"/>
    </row>
    <row r="111" spans="1:8" ht="16.5" customHeight="1" x14ac:dyDescent="0.3">
      <c r="A111" s="8"/>
      <c r="B111" s="3">
        <f t="array" aca="1" ref="B111:C111" ca="1">Days+36+DATE(Calendar8Year,Calendar8MonthOption,1)-WEEKDAY(DATE(Calendar8Year,Calendar8MonthOption,1),WeekdayOption)</f>
        <v>44291</v>
      </c>
      <c r="C111" s="3">
        <f ca="1"/>
        <v>44292</v>
      </c>
      <c r="D111" s="14" t="s">
        <v>0</v>
      </c>
      <c r="E111" s="14"/>
      <c r="F111" s="14"/>
      <c r="G111" s="14"/>
      <c r="H111" s="14"/>
    </row>
    <row r="112" spans="1:8" ht="63.75" customHeight="1" x14ac:dyDescent="0.3">
      <c r="A112" s="8"/>
      <c r="B112" s="5"/>
      <c r="C112" s="5"/>
      <c r="D112" s="16"/>
      <c r="E112" s="16"/>
      <c r="F112" s="16"/>
      <c r="G112" s="16"/>
      <c r="H112" s="16"/>
    </row>
    <row r="113" spans="1:8" ht="54" customHeight="1" x14ac:dyDescent="0.7">
      <c r="A113" s="8"/>
      <c r="B113" s="9">
        <f ca="1">YEAR(DATE(Calendar8Year,Calendar8MonthOption+1,1))</f>
        <v>2021</v>
      </c>
      <c r="C113" s="13" t="str">
        <f ca="1">TEXT(DATE(Calendar8Year,Calendar8MonthOption+1,1),"mmmm")</f>
        <v>April</v>
      </c>
      <c r="D113" s="13"/>
      <c r="E113" s="13"/>
      <c r="F113" s="12"/>
      <c r="G113" s="12"/>
      <c r="H113" s="8"/>
    </row>
    <row r="114" spans="1:8" ht="14.25" customHeight="1" x14ac:dyDescent="0.3">
      <c r="A114" s="10"/>
      <c r="B114" s="1" t="str">
        <f ca="1">UPPER(TEXT(B115,"dddd"))</f>
        <v>MONDAY</v>
      </c>
      <c r="C114" s="2" t="str">
        <f t="shared" ref="C114" ca="1" si="38">UPPER(TEXT(C115,"dddd"))</f>
        <v>TUESDAY</v>
      </c>
      <c r="D114" s="1" t="str">
        <f t="shared" ref="D114" ca="1" si="39">UPPER(TEXT(D115,"dddd"))</f>
        <v>WEDNESDAY</v>
      </c>
      <c r="E114" s="2" t="str">
        <f t="shared" ref="E114" ca="1" si="40">UPPER(TEXT(E115,"dddd"))</f>
        <v>THURSDAY</v>
      </c>
      <c r="F114" s="1" t="str">
        <f t="shared" ref="F114" ca="1" si="41">UPPER(TEXT(F115,"dddd"))</f>
        <v>FRIDAY</v>
      </c>
      <c r="G114" s="2" t="str">
        <f t="shared" ref="G114" ca="1" si="42">UPPER(TEXT(G115,"dddd"))</f>
        <v>SATURDAY</v>
      </c>
      <c r="H114" s="1" t="str">
        <f t="shared" ref="H114" ca="1" si="43">UPPER(TEXT(H115,"dddd"))</f>
        <v>SUNDAY</v>
      </c>
    </row>
    <row r="115" spans="1:8" ht="16.5" customHeight="1" x14ac:dyDescent="0.3">
      <c r="A115" s="8"/>
      <c r="B115" s="3">
        <f t="array" aca="1" ref="B115:H115" ca="1">Days+1+DATE(Calendar9Year,Calendar9MonthOption,1)-WEEKDAY(DATE(Calendar9Year,Calendar9MonthOption,1),WeekdayOption)</f>
        <v>44284</v>
      </c>
      <c r="C115" s="3">
        <f ca="1"/>
        <v>44285</v>
      </c>
      <c r="D115" s="3">
        <f ca="1"/>
        <v>44286</v>
      </c>
      <c r="E115" s="3">
        <f ca="1"/>
        <v>44287</v>
      </c>
      <c r="F115" s="3">
        <f ca="1"/>
        <v>44288</v>
      </c>
      <c r="G115" s="3">
        <f ca="1"/>
        <v>44289</v>
      </c>
      <c r="H115" s="4">
        <f ca="1"/>
        <v>44290</v>
      </c>
    </row>
    <row r="116" spans="1:8" ht="56.25" customHeight="1" x14ac:dyDescent="0.3">
      <c r="A116" s="8"/>
      <c r="B116" s="5"/>
      <c r="C116" s="5"/>
      <c r="D116" s="5"/>
      <c r="E116" s="5" t="s">
        <v>154</v>
      </c>
      <c r="F116" s="5" t="s">
        <v>155</v>
      </c>
      <c r="G116" s="5" t="s">
        <v>131</v>
      </c>
      <c r="H116" s="6" t="s">
        <v>156</v>
      </c>
    </row>
    <row r="117" spans="1:8" ht="16.5" customHeight="1" x14ac:dyDescent="0.3">
      <c r="A117" s="8"/>
      <c r="B117" s="3">
        <f t="array" aca="1" ref="B117:H117" ca="1">Days+8+DATE(Calendar9Year,Calendar9MonthOption,1)-WEEKDAY(DATE(Calendar9Year,Calendar9MonthOption,1),WeekdayOption)</f>
        <v>44291</v>
      </c>
      <c r="C117" s="3">
        <f ca="1"/>
        <v>44292</v>
      </c>
      <c r="D117" s="3">
        <f ca="1"/>
        <v>44293</v>
      </c>
      <c r="E117" s="3">
        <f ca="1"/>
        <v>44294</v>
      </c>
      <c r="F117" s="3">
        <f ca="1"/>
        <v>44295</v>
      </c>
      <c r="G117" s="3">
        <f ca="1"/>
        <v>44296</v>
      </c>
      <c r="H117" s="4">
        <f ca="1"/>
        <v>44297</v>
      </c>
    </row>
    <row r="118" spans="1:8" ht="56.25" customHeight="1" x14ac:dyDescent="0.3">
      <c r="A118" s="8"/>
      <c r="B118" s="5" t="s">
        <v>15</v>
      </c>
      <c r="C118" s="5" t="s">
        <v>136</v>
      </c>
      <c r="D118" s="5" t="s">
        <v>157</v>
      </c>
      <c r="E118" s="5" t="s">
        <v>35</v>
      </c>
      <c r="F118" s="5" t="s">
        <v>98</v>
      </c>
      <c r="G118" s="5" t="s">
        <v>158</v>
      </c>
      <c r="H118" s="6" t="s">
        <v>159</v>
      </c>
    </row>
    <row r="119" spans="1:8" ht="16.5" customHeight="1" x14ac:dyDescent="0.3">
      <c r="A119" s="8"/>
      <c r="B119" s="3">
        <f t="array" aca="1" ref="B119:H119" ca="1">Days+15+DATE(Calendar9Year,Calendar9MonthOption,1)-WEEKDAY(DATE(Calendar9Year,Calendar9MonthOption,1),WeekdayOption)</f>
        <v>44298</v>
      </c>
      <c r="C119" s="3">
        <f ca="1"/>
        <v>44299</v>
      </c>
      <c r="D119" s="3">
        <f ca="1"/>
        <v>44300</v>
      </c>
      <c r="E119" s="3">
        <f ca="1"/>
        <v>44301</v>
      </c>
      <c r="F119" s="3">
        <f ca="1"/>
        <v>44302</v>
      </c>
      <c r="G119" s="3">
        <f ca="1"/>
        <v>44303</v>
      </c>
      <c r="H119" s="4">
        <f ca="1"/>
        <v>44304</v>
      </c>
    </row>
    <row r="120" spans="1:8" ht="56.25" customHeight="1" x14ac:dyDescent="0.3">
      <c r="A120" s="8"/>
      <c r="B120" s="5" t="s">
        <v>160</v>
      </c>
      <c r="C120" s="5" t="s">
        <v>80</v>
      </c>
      <c r="D120" s="5" t="s">
        <v>114</v>
      </c>
      <c r="E120" s="5" t="s">
        <v>161</v>
      </c>
      <c r="F120" s="5" t="s">
        <v>19</v>
      </c>
      <c r="G120" s="5" t="s">
        <v>13</v>
      </c>
      <c r="H120" s="6" t="s">
        <v>162</v>
      </c>
    </row>
    <row r="121" spans="1:8" ht="16.5" customHeight="1" x14ac:dyDescent="0.3">
      <c r="A121" s="8"/>
      <c r="B121" s="3">
        <f t="array" aca="1" ref="B121:H121" ca="1">Days+22+DATE(Calendar9Year,Calendar9MonthOption,1)-WEEKDAY(DATE(Calendar9Year,Calendar9MonthOption,1),WeekdayOption)</f>
        <v>44305</v>
      </c>
      <c r="C121" s="3">
        <f ca="1"/>
        <v>44306</v>
      </c>
      <c r="D121" s="3">
        <f ca="1"/>
        <v>44307</v>
      </c>
      <c r="E121" s="3">
        <f ca="1"/>
        <v>44308</v>
      </c>
      <c r="F121" s="3">
        <f ca="1"/>
        <v>44309</v>
      </c>
      <c r="G121" s="3">
        <f ca="1"/>
        <v>44310</v>
      </c>
      <c r="H121" s="4">
        <f ca="1"/>
        <v>44311</v>
      </c>
    </row>
    <row r="122" spans="1:8" ht="56.25" customHeight="1" x14ac:dyDescent="0.3">
      <c r="A122" s="8"/>
      <c r="B122" s="5" t="s">
        <v>163</v>
      </c>
      <c r="C122" s="5" t="s">
        <v>164</v>
      </c>
      <c r="D122" s="5" t="s">
        <v>165</v>
      </c>
      <c r="E122" s="5" t="s">
        <v>166</v>
      </c>
      <c r="F122" s="5" t="s">
        <v>167</v>
      </c>
      <c r="G122" s="5" t="s">
        <v>168</v>
      </c>
      <c r="H122" s="6" t="s">
        <v>169</v>
      </c>
    </row>
    <row r="123" spans="1:8" ht="16.5" customHeight="1" x14ac:dyDescent="0.3">
      <c r="A123" s="8"/>
      <c r="B123" s="3">
        <f t="array" aca="1" ref="B123:H123" ca="1">Days+29+DATE(Calendar9Year,Calendar9MonthOption,1)-WEEKDAY(DATE(Calendar9Year,Calendar9MonthOption,1),WeekdayOption)</f>
        <v>44312</v>
      </c>
      <c r="C123" s="3">
        <f ca="1"/>
        <v>44313</v>
      </c>
      <c r="D123" s="3">
        <f ca="1"/>
        <v>44314</v>
      </c>
      <c r="E123" s="3">
        <f ca="1"/>
        <v>44315</v>
      </c>
      <c r="F123" s="3">
        <f ca="1"/>
        <v>44316</v>
      </c>
      <c r="G123" s="3">
        <f ca="1"/>
        <v>44317</v>
      </c>
      <c r="H123" s="4">
        <f ca="1"/>
        <v>44318</v>
      </c>
    </row>
    <row r="124" spans="1:8" ht="57" customHeight="1" x14ac:dyDescent="0.3">
      <c r="A124" s="8"/>
      <c r="B124" s="5" t="s">
        <v>124</v>
      </c>
      <c r="C124" s="5" t="s">
        <v>140</v>
      </c>
      <c r="D124" s="5" t="s">
        <v>90</v>
      </c>
      <c r="E124" s="5" t="s">
        <v>170</v>
      </c>
      <c r="F124" s="5" t="s">
        <v>52</v>
      </c>
      <c r="G124" s="5"/>
      <c r="H124" s="7"/>
    </row>
    <row r="125" spans="1:8" ht="16.5" customHeight="1" x14ac:dyDescent="0.3">
      <c r="A125" s="8"/>
      <c r="B125" s="3">
        <f t="array" aca="1" ref="B125:C125" ca="1">Days+36+DATE(Calendar9Year,Calendar9MonthOption,1)-WEEKDAY(DATE(Calendar9Year,Calendar9MonthOption,1),WeekdayOption)</f>
        <v>44319</v>
      </c>
      <c r="C125" s="3">
        <f ca="1"/>
        <v>44320</v>
      </c>
      <c r="D125" s="14" t="s">
        <v>0</v>
      </c>
      <c r="E125" s="14"/>
      <c r="F125" s="14"/>
      <c r="G125" s="14"/>
      <c r="H125" s="14"/>
    </row>
    <row r="126" spans="1:8" ht="63.75" customHeight="1" x14ac:dyDescent="0.3">
      <c r="A126" s="8"/>
      <c r="B126" s="5"/>
      <c r="C126" s="5"/>
      <c r="D126" s="16"/>
      <c r="E126" s="16"/>
      <c r="F126" s="16"/>
      <c r="G126" s="16"/>
      <c r="H126" s="16"/>
    </row>
    <row r="127" spans="1:8" ht="54" customHeight="1" x14ac:dyDescent="0.7">
      <c r="A127" s="8"/>
      <c r="B127" s="9">
        <f ca="1">YEAR(DATE(Calendar9Year,Calendar9MonthOption+1,1))</f>
        <v>2021</v>
      </c>
      <c r="C127" s="13" t="str">
        <f ca="1">TEXT(DATE(Calendar9Year,Calendar9MonthOption+1,1),"mmmm")</f>
        <v>May</v>
      </c>
      <c r="D127" s="13"/>
      <c r="E127" s="13"/>
      <c r="F127" s="12"/>
      <c r="G127" s="12"/>
      <c r="H127" s="8"/>
    </row>
    <row r="128" spans="1:8" ht="14.25" customHeight="1" x14ac:dyDescent="0.3">
      <c r="A128" s="10"/>
      <c r="B128" s="1" t="str">
        <f ca="1">UPPER(TEXT(B129,"dddd"))</f>
        <v>MONDAY</v>
      </c>
      <c r="C128" s="2" t="str">
        <f t="shared" ref="C128:H128" ca="1" si="44">UPPER(TEXT(C129,"dddd"))</f>
        <v>TUESDAY</v>
      </c>
      <c r="D128" s="1" t="str">
        <f t="shared" ca="1" si="44"/>
        <v>WEDNESDAY</v>
      </c>
      <c r="E128" s="2" t="str">
        <f t="shared" ca="1" si="44"/>
        <v>THURSDAY</v>
      </c>
      <c r="F128" s="1" t="str">
        <f t="shared" ca="1" si="44"/>
        <v>FRIDAY</v>
      </c>
      <c r="G128" s="2" t="str">
        <f t="shared" ca="1" si="44"/>
        <v>SATURDAY</v>
      </c>
      <c r="H128" s="1" t="str">
        <f t="shared" ca="1" si="44"/>
        <v>SUNDAY</v>
      </c>
    </row>
    <row r="129" spans="1:8" ht="16.5" customHeight="1" x14ac:dyDescent="0.3">
      <c r="A129" s="8"/>
      <c r="B129" s="3">
        <f t="array" aca="1" ref="B129:H129" ca="1">Days+1+DATE(Calendar10Year,Calendar10MonthOption,1)-WEEKDAY(DATE(Calendar10Year,Calendar10MonthOption,1),WeekdayOption)</f>
        <v>44312</v>
      </c>
      <c r="C129" s="3">
        <f ca="1"/>
        <v>44313</v>
      </c>
      <c r="D129" s="3">
        <f ca="1"/>
        <v>44314</v>
      </c>
      <c r="E129" s="3">
        <f ca="1"/>
        <v>44315</v>
      </c>
      <c r="F129" s="3">
        <f ca="1"/>
        <v>44316</v>
      </c>
      <c r="G129" s="3">
        <f ca="1"/>
        <v>44317</v>
      </c>
      <c r="H129" s="4">
        <f ca="1"/>
        <v>44318</v>
      </c>
    </row>
    <row r="130" spans="1:8" ht="56.25" customHeight="1" x14ac:dyDescent="0.3">
      <c r="A130" s="8"/>
      <c r="B130" s="5"/>
      <c r="C130" s="5"/>
      <c r="D130" s="5"/>
      <c r="E130" s="5"/>
      <c r="F130" s="5"/>
      <c r="G130" s="5" t="s">
        <v>171</v>
      </c>
      <c r="H130" s="6" t="s">
        <v>22</v>
      </c>
    </row>
    <row r="131" spans="1:8" ht="16.5" customHeight="1" x14ac:dyDescent="0.3">
      <c r="A131" s="8"/>
      <c r="B131" s="3">
        <f t="array" aca="1" ref="B131:H131" ca="1">Days+8+DATE(Calendar10Year,Calendar10MonthOption,1)-WEEKDAY(DATE(Calendar10Year,Calendar10MonthOption,1),WeekdayOption)</f>
        <v>44319</v>
      </c>
      <c r="C131" s="3">
        <f ca="1"/>
        <v>44320</v>
      </c>
      <c r="D131" s="3">
        <f ca="1"/>
        <v>44321</v>
      </c>
      <c r="E131" s="3">
        <f ca="1"/>
        <v>44322</v>
      </c>
      <c r="F131" s="3">
        <f ca="1"/>
        <v>44323</v>
      </c>
      <c r="G131" s="3">
        <f ca="1"/>
        <v>44324</v>
      </c>
      <c r="H131" s="4">
        <f ca="1"/>
        <v>44325</v>
      </c>
    </row>
    <row r="132" spans="1:8" ht="56.25" customHeight="1" x14ac:dyDescent="0.3">
      <c r="A132" s="8"/>
      <c r="B132" s="5" t="s">
        <v>172</v>
      </c>
      <c r="C132" s="5" t="s">
        <v>173</v>
      </c>
      <c r="D132" s="5" t="s">
        <v>174</v>
      </c>
      <c r="E132" s="5" t="s">
        <v>20</v>
      </c>
      <c r="F132" s="5" t="s">
        <v>21</v>
      </c>
      <c r="G132" s="5" t="s">
        <v>175</v>
      </c>
      <c r="H132" s="6" t="s">
        <v>15</v>
      </c>
    </row>
    <row r="133" spans="1:8" ht="16.5" customHeight="1" x14ac:dyDescent="0.3">
      <c r="A133" s="8"/>
      <c r="B133" s="3">
        <f t="array" aca="1" ref="B133:H133" ca="1">Days+15+DATE(Calendar10Year,Calendar10MonthOption,1)-WEEKDAY(DATE(Calendar10Year,Calendar10MonthOption,1),WeekdayOption)</f>
        <v>44326</v>
      </c>
      <c r="C133" s="3">
        <f ca="1"/>
        <v>44327</v>
      </c>
      <c r="D133" s="3">
        <f ca="1"/>
        <v>44328</v>
      </c>
      <c r="E133" s="3">
        <f ca="1"/>
        <v>44329</v>
      </c>
      <c r="F133" s="3">
        <f ca="1"/>
        <v>44330</v>
      </c>
      <c r="G133" s="3">
        <f ca="1"/>
        <v>44331</v>
      </c>
      <c r="H133" s="4">
        <f ca="1"/>
        <v>44332</v>
      </c>
    </row>
    <row r="134" spans="1:8" ht="56.25" customHeight="1" x14ac:dyDescent="0.3">
      <c r="A134" s="8"/>
      <c r="B134" s="5" t="s">
        <v>176</v>
      </c>
      <c r="C134" s="5" t="s">
        <v>155</v>
      </c>
      <c r="D134" s="5" t="s">
        <v>177</v>
      </c>
      <c r="E134" s="5" t="s">
        <v>178</v>
      </c>
      <c r="F134" s="5" t="s">
        <v>52</v>
      </c>
      <c r="G134" s="5" t="s">
        <v>179</v>
      </c>
      <c r="H134" s="6" t="s">
        <v>180</v>
      </c>
    </row>
    <row r="135" spans="1:8" ht="16.5" customHeight="1" x14ac:dyDescent="0.3">
      <c r="A135" s="8"/>
      <c r="B135" s="3">
        <f t="array" aca="1" ref="B135:H135" ca="1">Days+22+DATE(Calendar10Year,Calendar10MonthOption,1)-WEEKDAY(DATE(Calendar10Year,Calendar10MonthOption,1),WeekdayOption)</f>
        <v>44333</v>
      </c>
      <c r="C135" s="3">
        <f ca="1"/>
        <v>44334</v>
      </c>
      <c r="D135" s="3">
        <f ca="1"/>
        <v>44335</v>
      </c>
      <c r="E135" s="3">
        <f ca="1"/>
        <v>44336</v>
      </c>
      <c r="F135" s="3">
        <f ca="1"/>
        <v>44337</v>
      </c>
      <c r="G135" s="3">
        <f ca="1"/>
        <v>44338</v>
      </c>
      <c r="H135" s="4">
        <f ca="1"/>
        <v>44339</v>
      </c>
    </row>
    <row r="136" spans="1:8" ht="56.25" customHeight="1" x14ac:dyDescent="0.3">
      <c r="A136" s="8"/>
      <c r="B136" s="5" t="s">
        <v>181</v>
      </c>
      <c r="C136" s="5" t="s">
        <v>80</v>
      </c>
      <c r="D136" s="5" t="s">
        <v>53</v>
      </c>
      <c r="E136" s="5" t="s">
        <v>182</v>
      </c>
      <c r="F136" s="5" t="s">
        <v>15</v>
      </c>
      <c r="G136" s="5" t="s">
        <v>183</v>
      </c>
      <c r="H136" s="6" t="s">
        <v>184</v>
      </c>
    </row>
    <row r="137" spans="1:8" ht="16.5" customHeight="1" x14ac:dyDescent="0.3">
      <c r="A137" s="8"/>
      <c r="B137" s="3">
        <f t="array" aca="1" ref="B137:H137" ca="1">Days+29+DATE(Calendar10Year,Calendar10MonthOption,1)-WEEKDAY(DATE(Calendar10Year,Calendar10MonthOption,1),WeekdayOption)</f>
        <v>44340</v>
      </c>
      <c r="C137" s="3">
        <f ca="1"/>
        <v>44341</v>
      </c>
      <c r="D137" s="3">
        <f ca="1"/>
        <v>44342</v>
      </c>
      <c r="E137" s="3">
        <f ca="1"/>
        <v>44343</v>
      </c>
      <c r="F137" s="3">
        <f ca="1"/>
        <v>44344</v>
      </c>
      <c r="G137" s="3">
        <f ca="1"/>
        <v>44345</v>
      </c>
      <c r="H137" s="4">
        <f ca="1"/>
        <v>44346</v>
      </c>
    </row>
    <row r="138" spans="1:8" ht="57" customHeight="1" x14ac:dyDescent="0.3">
      <c r="A138" s="8"/>
      <c r="B138" s="5" t="s">
        <v>185</v>
      </c>
      <c r="C138" s="5" t="s">
        <v>186</v>
      </c>
      <c r="D138" s="5" t="s">
        <v>187</v>
      </c>
      <c r="E138" s="5" t="s">
        <v>188</v>
      </c>
      <c r="F138" s="5" t="s">
        <v>90</v>
      </c>
      <c r="G138" s="5" t="s">
        <v>159</v>
      </c>
      <c r="H138" s="7" t="s">
        <v>53</v>
      </c>
    </row>
    <row r="139" spans="1:8" ht="16.5" customHeight="1" x14ac:dyDescent="0.3">
      <c r="A139" s="8"/>
      <c r="B139" s="3">
        <f t="array" aca="1" ref="B139:C139" ca="1">Days+36+DATE(Calendar10Year,Calendar10MonthOption,1)-WEEKDAY(DATE(Calendar10Year,Calendar10MonthOption,1),WeekdayOption)</f>
        <v>44347</v>
      </c>
      <c r="C139" s="3">
        <f ca="1"/>
        <v>44348</v>
      </c>
      <c r="D139" s="14" t="s">
        <v>0</v>
      </c>
      <c r="E139" s="14"/>
      <c r="F139" s="14"/>
      <c r="G139" s="14"/>
      <c r="H139" s="14"/>
    </row>
    <row r="140" spans="1:8" ht="63.75" customHeight="1" x14ac:dyDescent="0.3">
      <c r="A140" s="8"/>
      <c r="B140" s="5"/>
      <c r="C140" s="5"/>
      <c r="D140" s="16"/>
      <c r="E140" s="16"/>
      <c r="F140" s="16"/>
      <c r="G140" s="16"/>
      <c r="H140" s="16"/>
    </row>
    <row r="141" spans="1:8" ht="54" customHeight="1" x14ac:dyDescent="0.7">
      <c r="A141" s="8"/>
      <c r="B141" s="9">
        <f ca="1">YEAR(DATE(Calendar10Year,Calendar10MonthOption+1,1))</f>
        <v>2021</v>
      </c>
      <c r="C141" s="13" t="str">
        <f ca="1">TEXT(DATE(Calendar10Year,Calendar10MonthOption+1,1),"mmmm")</f>
        <v>June</v>
      </c>
      <c r="D141" s="13"/>
      <c r="E141" s="13"/>
      <c r="F141" s="12"/>
      <c r="G141" s="12"/>
      <c r="H141" s="8"/>
    </row>
    <row r="142" spans="1:8" ht="14.25" customHeight="1" x14ac:dyDescent="0.3">
      <c r="A142" s="8"/>
      <c r="B142" s="1" t="str">
        <f ca="1">UPPER(TEXT(B143,"dddd"))</f>
        <v>MONDAY</v>
      </c>
      <c r="C142" s="2" t="str">
        <f t="shared" ref="C142:H142" ca="1" si="45">UPPER(TEXT(C143,"dddd"))</f>
        <v>TUESDAY</v>
      </c>
      <c r="D142" s="1" t="str">
        <f t="shared" ca="1" si="45"/>
        <v>WEDNESDAY</v>
      </c>
      <c r="E142" s="2" t="str">
        <f t="shared" ca="1" si="45"/>
        <v>THURSDAY</v>
      </c>
      <c r="F142" s="1" t="str">
        <f t="shared" ca="1" si="45"/>
        <v>FRIDAY</v>
      </c>
      <c r="G142" s="2" t="str">
        <f t="shared" ca="1" si="45"/>
        <v>SATURDAY</v>
      </c>
      <c r="H142" s="1" t="str">
        <f t="shared" ca="1" si="45"/>
        <v>SUNDAY</v>
      </c>
    </row>
    <row r="143" spans="1:8" ht="16.5" customHeight="1" x14ac:dyDescent="0.3">
      <c r="A143" s="8"/>
      <c r="B143" s="3">
        <f t="array" aca="1" ref="B143:H143" ca="1">Days+1+DATE(Calendar11Year,Calendar11MonthOption,1)-WEEKDAY(DATE(Calendar11Year,Calendar11MonthOption,1),WeekdayOption)</f>
        <v>44347</v>
      </c>
      <c r="C143" s="3">
        <f ca="1"/>
        <v>44348</v>
      </c>
      <c r="D143" s="3">
        <f ca="1"/>
        <v>44349</v>
      </c>
      <c r="E143" s="3">
        <f ca="1"/>
        <v>44350</v>
      </c>
      <c r="F143" s="3">
        <f ca="1"/>
        <v>44351</v>
      </c>
      <c r="G143" s="3">
        <f ca="1"/>
        <v>44352</v>
      </c>
      <c r="H143" s="4">
        <f ca="1"/>
        <v>44353</v>
      </c>
    </row>
    <row r="144" spans="1:8" ht="56.25" customHeight="1" x14ac:dyDescent="0.3">
      <c r="A144" s="8"/>
      <c r="B144" s="5"/>
      <c r="C144" s="5" t="s">
        <v>127</v>
      </c>
      <c r="D144" s="5" t="s">
        <v>154</v>
      </c>
      <c r="E144" s="5" t="s">
        <v>155</v>
      </c>
      <c r="F144" s="5" t="s">
        <v>107</v>
      </c>
      <c r="G144" s="5" t="s">
        <v>189</v>
      </c>
      <c r="H144" s="6" t="s">
        <v>15</v>
      </c>
    </row>
    <row r="145" spans="1:8" ht="16.5" customHeight="1" x14ac:dyDescent="0.3">
      <c r="A145" s="8"/>
      <c r="B145" s="3">
        <f t="array" aca="1" ref="B145:H145" ca="1">Days+8+DATE(Calendar11Year,Calendar11MonthOption,1)-WEEKDAY(DATE(Calendar11Year,Calendar11MonthOption,1),WeekdayOption)</f>
        <v>44354</v>
      </c>
      <c r="C145" s="3">
        <f ca="1"/>
        <v>44355</v>
      </c>
      <c r="D145" s="3">
        <f ca="1"/>
        <v>44356</v>
      </c>
      <c r="E145" s="3">
        <f ca="1"/>
        <v>44357</v>
      </c>
      <c r="F145" s="3">
        <f ca="1"/>
        <v>44358</v>
      </c>
      <c r="G145" s="3">
        <f ca="1"/>
        <v>44359</v>
      </c>
      <c r="H145" s="4">
        <f ca="1"/>
        <v>44360</v>
      </c>
    </row>
    <row r="146" spans="1:8" ht="56.25" customHeight="1" x14ac:dyDescent="0.3">
      <c r="A146" s="8"/>
      <c r="B146" s="5" t="s">
        <v>136</v>
      </c>
      <c r="C146" s="5" t="s">
        <v>190</v>
      </c>
      <c r="D146" s="5" t="s">
        <v>191</v>
      </c>
      <c r="E146" s="5" t="s">
        <v>90</v>
      </c>
      <c r="F146" s="5" t="s">
        <v>80</v>
      </c>
      <c r="G146" s="5" t="s">
        <v>193</v>
      </c>
      <c r="H146" s="6" t="s">
        <v>194</v>
      </c>
    </row>
    <row r="147" spans="1:8" ht="16.5" customHeight="1" x14ac:dyDescent="0.3">
      <c r="A147" s="8"/>
      <c r="B147" s="3">
        <f t="array" aca="1" ref="B147:H147" ca="1">Days+15+DATE(Calendar11Year,Calendar11MonthOption,1)-WEEKDAY(DATE(Calendar11Year,Calendar11MonthOption,1),WeekdayOption)</f>
        <v>44361</v>
      </c>
      <c r="C147" s="3">
        <f ca="1"/>
        <v>44362</v>
      </c>
      <c r="D147" s="3">
        <f ca="1"/>
        <v>44363</v>
      </c>
      <c r="E147" s="3">
        <f ca="1"/>
        <v>44364</v>
      </c>
      <c r="F147" s="3">
        <f ca="1"/>
        <v>44365</v>
      </c>
      <c r="G147" s="3">
        <f ca="1"/>
        <v>44366</v>
      </c>
      <c r="H147" s="4">
        <f ca="1"/>
        <v>44367</v>
      </c>
    </row>
    <row r="148" spans="1:8" ht="56.25" customHeight="1" x14ac:dyDescent="0.3">
      <c r="A148" s="8"/>
      <c r="B148" s="5" t="s">
        <v>195</v>
      </c>
      <c r="C148" s="5" t="s">
        <v>132</v>
      </c>
      <c r="D148" s="5" t="s">
        <v>196</v>
      </c>
      <c r="E148" s="5" t="s">
        <v>98</v>
      </c>
      <c r="F148" s="5" t="s">
        <v>52</v>
      </c>
      <c r="G148" s="5" t="s">
        <v>197</v>
      </c>
      <c r="H148" s="6" t="s">
        <v>198</v>
      </c>
    </row>
    <row r="149" spans="1:8" ht="16.5" customHeight="1" x14ac:dyDescent="0.3">
      <c r="A149" s="8"/>
      <c r="B149" s="3">
        <f t="array" aca="1" ref="B149:H149" ca="1">Days+22+DATE(Calendar11Year,Calendar11MonthOption,1)-WEEKDAY(DATE(Calendar11Year,Calendar11MonthOption,1),WeekdayOption)</f>
        <v>44368</v>
      </c>
      <c r="C149" s="3">
        <f ca="1"/>
        <v>44369</v>
      </c>
      <c r="D149" s="3">
        <f ca="1"/>
        <v>44370</v>
      </c>
      <c r="E149" s="3">
        <f ca="1"/>
        <v>44371</v>
      </c>
      <c r="F149" s="3">
        <f ca="1"/>
        <v>44372</v>
      </c>
      <c r="G149" s="3">
        <f ca="1"/>
        <v>44373</v>
      </c>
      <c r="H149" s="4">
        <f ca="1"/>
        <v>44374</v>
      </c>
    </row>
    <row r="150" spans="1:8" ht="56.25" customHeight="1" x14ac:dyDescent="0.3">
      <c r="A150" s="8"/>
      <c r="B150" s="5" t="s">
        <v>179</v>
      </c>
      <c r="C150" s="5" t="s">
        <v>199</v>
      </c>
      <c r="D150" s="5" t="s">
        <v>200</v>
      </c>
      <c r="E150" s="5" t="s">
        <v>113</v>
      </c>
      <c r="F150" s="5" t="s">
        <v>201</v>
      </c>
      <c r="G150" s="5" t="s">
        <v>157</v>
      </c>
      <c r="H150" s="6" t="s">
        <v>138</v>
      </c>
    </row>
    <row r="151" spans="1:8" ht="16.5" customHeight="1" x14ac:dyDescent="0.3">
      <c r="A151" s="8"/>
      <c r="B151" s="3">
        <f t="array" aca="1" ref="B151:H151" ca="1">Days+29+DATE(Calendar11Year,Calendar11MonthOption,1)-WEEKDAY(DATE(Calendar11Year,Calendar11MonthOption,1),WeekdayOption)</f>
        <v>44375</v>
      </c>
      <c r="C151" s="3">
        <f ca="1"/>
        <v>44376</v>
      </c>
      <c r="D151" s="3">
        <f ca="1"/>
        <v>44377</v>
      </c>
      <c r="E151" s="3">
        <f ca="1"/>
        <v>44378</v>
      </c>
      <c r="F151" s="3">
        <f ca="1"/>
        <v>44379</v>
      </c>
      <c r="G151" s="3">
        <f ca="1"/>
        <v>44380</v>
      </c>
      <c r="H151" s="4">
        <f ca="1"/>
        <v>44381</v>
      </c>
    </row>
    <row r="152" spans="1:8" ht="57" customHeight="1" x14ac:dyDescent="0.3">
      <c r="A152" s="8"/>
      <c r="B152" s="5" t="s">
        <v>184</v>
      </c>
      <c r="C152" s="5" t="s">
        <v>106</v>
      </c>
      <c r="D152" s="5" t="s">
        <v>202</v>
      </c>
      <c r="E152" s="5"/>
      <c r="F152" s="5"/>
      <c r="G152" s="5"/>
      <c r="H152" s="7"/>
    </row>
    <row r="153" spans="1:8" ht="16.5" customHeight="1" x14ac:dyDescent="0.3">
      <c r="A153" s="8"/>
      <c r="B153" s="3">
        <f t="array" aca="1" ref="B153:C153" ca="1">Days+36+DATE(Calendar11Year,Calendar11MonthOption,1)-WEEKDAY(DATE(Calendar11Year,Calendar11MonthOption,1),WeekdayOption)</f>
        <v>44382</v>
      </c>
      <c r="C153" s="3">
        <f ca="1"/>
        <v>44383</v>
      </c>
      <c r="D153" s="14" t="s">
        <v>0</v>
      </c>
      <c r="E153" s="14"/>
      <c r="F153" s="14"/>
      <c r="G153" s="14"/>
      <c r="H153" s="14"/>
    </row>
    <row r="154" spans="1:8" ht="63.75" customHeight="1" x14ac:dyDescent="0.3">
      <c r="A154" s="8"/>
      <c r="B154" s="5"/>
      <c r="C154" s="5"/>
      <c r="D154" s="16"/>
      <c r="E154" s="16"/>
      <c r="F154" s="16"/>
      <c r="G154" s="16"/>
      <c r="H154" s="16"/>
    </row>
    <row r="155" spans="1:8" ht="54" customHeight="1" x14ac:dyDescent="0.7">
      <c r="A155" s="8"/>
      <c r="B155" s="9">
        <f ca="1">YEAR(DATE(Calendar11Year,Calendar11MonthOption+1,1))</f>
        <v>2021</v>
      </c>
      <c r="C155" s="13" t="str">
        <f ca="1">TEXT(DATE(Calendar11Year,Calendar11MonthOption+1,1),"mmmm")</f>
        <v>July</v>
      </c>
      <c r="D155" s="13"/>
      <c r="E155" s="13"/>
      <c r="F155" s="12"/>
      <c r="G155" s="12"/>
      <c r="H155" s="8"/>
    </row>
    <row r="156" spans="1:8" ht="14.25" customHeight="1" x14ac:dyDescent="0.3">
      <c r="A156" s="8"/>
      <c r="B156" s="1" t="str">
        <f ca="1">UPPER(TEXT(B157,"dddd"))</f>
        <v>MONDAY</v>
      </c>
      <c r="C156" s="2" t="str">
        <f t="shared" ref="C156:H156" ca="1" si="46">UPPER(TEXT(C157,"dddd"))</f>
        <v>TUESDAY</v>
      </c>
      <c r="D156" s="1" t="str">
        <f t="shared" ca="1" si="46"/>
        <v>WEDNESDAY</v>
      </c>
      <c r="E156" s="2" t="str">
        <f t="shared" ca="1" si="46"/>
        <v>THURSDAY</v>
      </c>
      <c r="F156" s="1" t="str">
        <f t="shared" ca="1" si="46"/>
        <v>FRIDAY</v>
      </c>
      <c r="G156" s="2" t="str">
        <f t="shared" ca="1" si="46"/>
        <v>SATURDAY</v>
      </c>
      <c r="H156" s="1" t="str">
        <f t="shared" ca="1" si="46"/>
        <v>SUNDAY</v>
      </c>
    </row>
    <row r="157" spans="1:8" ht="16.5" customHeight="1" x14ac:dyDescent="0.3">
      <c r="A157" s="8"/>
      <c r="B157" s="3">
        <f t="array" aca="1" ref="B157:H157" ca="1">Days+1+DATE(Calendar12Year,Calendar12MonthOption,1)-WEEKDAY(DATE(Calendar12Year,Calendar12MonthOption,1),WeekdayOption)</f>
        <v>44375</v>
      </c>
      <c r="C157" s="3">
        <f ca="1"/>
        <v>44376</v>
      </c>
      <c r="D157" s="3">
        <f ca="1"/>
        <v>44377</v>
      </c>
      <c r="E157" s="3">
        <f ca="1"/>
        <v>44378</v>
      </c>
      <c r="F157" s="3">
        <f ca="1"/>
        <v>44379</v>
      </c>
      <c r="G157" s="3">
        <f ca="1"/>
        <v>44380</v>
      </c>
      <c r="H157" s="4">
        <f ca="1"/>
        <v>44381</v>
      </c>
    </row>
    <row r="158" spans="1:8" ht="56.25" customHeight="1" x14ac:dyDescent="0.3">
      <c r="A158" s="8"/>
      <c r="B158" s="5"/>
      <c r="C158" s="5"/>
      <c r="D158" s="5"/>
      <c r="E158" s="5" t="s">
        <v>48</v>
      </c>
      <c r="F158" s="5" t="s">
        <v>13</v>
      </c>
      <c r="G158" s="5" t="s">
        <v>15</v>
      </c>
      <c r="H158" s="6" t="s">
        <v>203</v>
      </c>
    </row>
    <row r="159" spans="1:8" ht="16.5" customHeight="1" x14ac:dyDescent="0.3">
      <c r="A159" s="8"/>
      <c r="B159" s="3">
        <f t="array" aca="1" ref="B159:H159" ca="1">Days+8+DATE(Calendar12Year,Calendar12MonthOption,1)-WEEKDAY(DATE(Calendar12Year,Calendar12MonthOption,1),WeekdayOption)</f>
        <v>44382</v>
      </c>
      <c r="C159" s="3">
        <f ca="1"/>
        <v>44383</v>
      </c>
      <c r="D159" s="3">
        <f ca="1"/>
        <v>44384</v>
      </c>
      <c r="E159" s="3">
        <f ca="1"/>
        <v>44385</v>
      </c>
      <c r="F159" s="3">
        <f ca="1"/>
        <v>44386</v>
      </c>
      <c r="G159" s="3">
        <f ca="1"/>
        <v>44387</v>
      </c>
      <c r="H159" s="4">
        <f ca="1"/>
        <v>44388</v>
      </c>
    </row>
    <row r="160" spans="1:8" ht="56.25" customHeight="1" x14ac:dyDescent="0.3">
      <c r="A160" s="8"/>
      <c r="B160" s="5" t="s">
        <v>204</v>
      </c>
      <c r="C160" s="5" t="s">
        <v>205</v>
      </c>
      <c r="D160" s="5" t="s">
        <v>206</v>
      </c>
      <c r="E160" s="5" t="s">
        <v>207</v>
      </c>
      <c r="F160" s="5" t="s">
        <v>208</v>
      </c>
      <c r="G160" s="5" t="s">
        <v>192</v>
      </c>
      <c r="H160" s="6" t="s">
        <v>210</v>
      </c>
    </row>
    <row r="161" spans="1:8" ht="16.5" customHeight="1" x14ac:dyDescent="0.3">
      <c r="A161" s="8"/>
      <c r="B161" s="3">
        <f t="array" aca="1" ref="B161:H161" ca="1">Days+15+DATE(Calendar12Year,Calendar12MonthOption,1)-WEEKDAY(DATE(Calendar12Year,Calendar12MonthOption,1),WeekdayOption)</f>
        <v>44389</v>
      </c>
      <c r="C161" s="3">
        <f ca="1"/>
        <v>44390</v>
      </c>
      <c r="D161" s="3">
        <f ca="1"/>
        <v>44391</v>
      </c>
      <c r="E161" s="3">
        <f ca="1"/>
        <v>44392</v>
      </c>
      <c r="F161" s="3">
        <f ca="1"/>
        <v>44393</v>
      </c>
      <c r="G161" s="3">
        <f ca="1"/>
        <v>44394</v>
      </c>
      <c r="H161" s="4">
        <f ca="1"/>
        <v>44395</v>
      </c>
    </row>
    <row r="162" spans="1:8" ht="56.25" customHeight="1" x14ac:dyDescent="0.3">
      <c r="A162" s="8"/>
      <c r="B162" s="5" t="s">
        <v>209</v>
      </c>
      <c r="C162" s="5" t="s">
        <v>211</v>
      </c>
      <c r="D162" s="5" t="s">
        <v>212</v>
      </c>
      <c r="E162" s="5" t="s">
        <v>179</v>
      </c>
      <c r="F162" s="5" t="s">
        <v>186</v>
      </c>
      <c r="G162" s="5" t="s">
        <v>136</v>
      </c>
      <c r="H162" s="6" t="s">
        <v>157</v>
      </c>
    </row>
    <row r="163" spans="1:8" ht="16.5" customHeight="1" x14ac:dyDescent="0.3">
      <c r="A163" s="8"/>
      <c r="B163" s="3">
        <f t="array" aca="1" ref="B163:H163" ca="1">Days+22+DATE(Calendar12Year,Calendar12MonthOption,1)-WEEKDAY(DATE(Calendar12Year,Calendar12MonthOption,1),WeekdayOption)</f>
        <v>44396</v>
      </c>
      <c r="C163" s="3">
        <f ca="1"/>
        <v>44397</v>
      </c>
      <c r="D163" s="3">
        <f ca="1"/>
        <v>44398</v>
      </c>
      <c r="E163" s="3">
        <f ca="1"/>
        <v>44399</v>
      </c>
      <c r="F163" s="3">
        <f ca="1"/>
        <v>44400</v>
      </c>
      <c r="G163" s="3">
        <f ca="1"/>
        <v>44401</v>
      </c>
      <c r="H163" s="4">
        <f ca="1"/>
        <v>44402</v>
      </c>
    </row>
    <row r="164" spans="1:8" ht="56.25" customHeight="1" x14ac:dyDescent="0.3">
      <c r="A164" s="8"/>
      <c r="B164" s="5" t="s">
        <v>213</v>
      </c>
      <c r="C164" s="5" t="s">
        <v>214</v>
      </c>
      <c r="D164" s="5" t="s">
        <v>80</v>
      </c>
      <c r="E164" s="5" t="s">
        <v>215</v>
      </c>
      <c r="F164" s="5" t="s">
        <v>123</v>
      </c>
      <c r="G164" s="5" t="s">
        <v>107</v>
      </c>
      <c r="H164" s="6" t="s">
        <v>216</v>
      </c>
    </row>
    <row r="165" spans="1:8" ht="16.5" customHeight="1" x14ac:dyDescent="0.3">
      <c r="A165" s="8"/>
      <c r="B165" s="3">
        <f t="array" aca="1" ref="B165:H165" ca="1">Days+29+DATE(Calendar12Year,Calendar12MonthOption,1)-WEEKDAY(DATE(Calendar12Year,Calendar12MonthOption,1),WeekdayOption)</f>
        <v>44403</v>
      </c>
      <c r="C165" s="3">
        <f ca="1"/>
        <v>44404</v>
      </c>
      <c r="D165" s="3">
        <f ca="1"/>
        <v>44405</v>
      </c>
      <c r="E165" s="3">
        <f ca="1"/>
        <v>44406</v>
      </c>
      <c r="F165" s="3">
        <f ca="1"/>
        <v>44407</v>
      </c>
      <c r="G165" s="3">
        <f ca="1"/>
        <v>44408</v>
      </c>
      <c r="H165" s="4">
        <f ca="1"/>
        <v>44409</v>
      </c>
    </row>
    <row r="166" spans="1:8" ht="57" customHeight="1" x14ac:dyDescent="0.3">
      <c r="A166" s="8"/>
      <c r="B166" s="5" t="s">
        <v>217</v>
      </c>
      <c r="C166" s="5" t="s">
        <v>165</v>
      </c>
      <c r="D166" s="5" t="s">
        <v>219</v>
      </c>
      <c r="E166" s="5" t="s">
        <v>19</v>
      </c>
      <c r="F166" s="5" t="s">
        <v>220</v>
      </c>
      <c r="G166" s="5" t="s">
        <v>218</v>
      </c>
      <c r="H166" s="7"/>
    </row>
    <row r="167" spans="1:8" ht="16.5" customHeight="1" x14ac:dyDescent="0.3">
      <c r="A167" s="8"/>
      <c r="B167" s="3">
        <f t="array" aca="1" ref="B167:C167" ca="1">Days+36+DATE(Calendar12Year,Calendar12MonthOption,1)-WEEKDAY(DATE(Calendar12Year,Calendar12MonthOption,1),WeekdayOption)</f>
        <v>44410</v>
      </c>
      <c r="C167" s="3">
        <f ca="1"/>
        <v>44411</v>
      </c>
      <c r="D167" s="14" t="s">
        <v>0</v>
      </c>
      <c r="E167" s="14"/>
      <c r="F167" s="14"/>
      <c r="G167" s="14"/>
      <c r="H167" s="14"/>
    </row>
    <row r="168" spans="1:8" ht="63.75" customHeight="1" x14ac:dyDescent="0.3">
      <c r="A168" s="8"/>
      <c r="B168" s="5"/>
      <c r="C168" s="5"/>
      <c r="D168" s="16"/>
      <c r="E168" s="16"/>
      <c r="F168" s="16"/>
      <c r="G168" s="16"/>
      <c r="H168" s="16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/>
    <dataValidation allowBlank="1" showInputMessage="1" showErrorMessage="1" prompt="Enter year in this cell" sqref="B1"/>
    <dataValidation allowBlank="1" showInputMessage="1" prompt="Automatically determined weekday. To change weekdays, select a new week start day in cell B2" sqref="C2:H2 B16"/>
    <dataValidation allowBlank="1" showInputMessage="1" prompt="Date" sqref="B3"/>
    <dataValidation allowBlank="1" showInputMessage="1" prompt="Enter daily notes here" sqref="B4"/>
    <dataValidation allowBlank="1" showInputMessage="1" prompt="Calendar year is automatically updated based on the year selected in cell B1" sqref="B15"/>
    <dataValidation allowBlank="1" showInputMessage="1" prompt="Calendar month is automatically updated based on the month selected in cell C1" sqref="C15:E15"/>
    <dataValidation allowBlank="1" showInputMessage="1" prompt="Enter monthly Notes in cell below" sqref="D13:H13"/>
    <dataValidation allowBlank="1" showInputMessage="1" prompt="Enter monthly Notes in this cell" sqref="D14:H14"/>
    <dataValidation allowBlank="1" showInputMessage="1" showErrorMessage="1" prompt="Calendar year is automatically updated based on the year selected in cell B1" sqref="B29 B43 B57 B71 B85 B99 B113 B127 B141 B155"/>
    <dataValidation allowBlank="1" showInputMessage="1" showErrorMessage="1" prompt="Calendar month is automatically updated based on the month selected in cell C1" sqref="C141:E141 C29:E29 C43:E43 C57:E57 C71:E71 C85:E85 C99:E99 C113:E113 C127:E127 C155:E155"/>
    <dataValidation allowBlank="1" showInputMessage="1" showErrorMessage="1" prompt="Automatically determined weekday. To change weekdays, select a new week start day in cell B2" sqref="C16 D16 E16:H16 B30:H30 B44:H44 B58:H58 B72:H72 B86:H86 B100:H100 B114:H114 B128:H128 B142:H142 B156:H156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62</vt:i4>
      </vt:variant>
    </vt:vector>
  </HeadingPairs>
  <TitlesOfParts>
    <vt:vector size="63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Sophie Head</dc:creator>
  <cp:lastModifiedBy>Sweeadmin</cp:lastModifiedBy>
  <dcterms:created xsi:type="dcterms:W3CDTF">2018-02-18T23:49:08Z</dcterms:created>
  <dcterms:modified xsi:type="dcterms:W3CDTF">2020-10-22T07:00:18Z</dcterms:modified>
</cp:coreProperties>
</file>